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3\Final\"/>
    </mc:Choice>
  </mc:AlternateContent>
  <xr:revisionPtr revIDLastSave="0" documentId="13_ncr:1_{6017D3FB-E1E1-422E-8DF1-06BFEA9109E5}" xr6:coauthVersionLast="47" xr6:coauthVersionMax="47" xr10:uidLastSave="{00000000-0000-0000-0000-000000000000}"/>
  <workbookProtection workbookAlgorithmName="SHA-512" workbookHashValue="rtJ2FR9QGRfpLFqlhXtogH3mKCzsVAcgOxrtsn/q/vyGU803b+04BYeHvtuM02O0pCmn+IUPh/UUM8Iz7dWGQg==" workbookSaltValue="akZC4S93Q/vk1SVazzSmiQ==" workbookSpinCount="100000" lockStructure="1"/>
  <bookViews>
    <workbookView xWindow="28680" yWindow="-120" windowWidth="29040" windowHeight="15720" xr2:uid="{00000000-000D-0000-FFFF-FFFF00000000}"/>
  </bookViews>
  <sheets>
    <sheet name="Summary per Province" sheetId="1" r:id="rId1"/>
    <sheet name="Summary per Metro" sheetId="2" r:id="rId2"/>
    <sheet name="EC" sheetId="3" r:id="rId3"/>
    <sheet name="FS" sheetId="4" r:id="rId4"/>
    <sheet name="GT" sheetId="5" r:id="rId5"/>
    <sheet name="KZ" sheetId="6" r:id="rId6"/>
    <sheet name="LP" sheetId="7" r:id="rId7"/>
    <sheet name="MP" sheetId="8" r:id="rId8"/>
    <sheet name="NC" sheetId="9" r:id="rId9"/>
    <sheet name="NW" sheetId="10" r:id="rId10"/>
    <sheet name="WC" sheetId="11" r:id="rId11"/>
  </sheets>
  <definedNames>
    <definedName name="_xlnm.Print_Area" localSheetId="2">EC!$A$1:$M$83</definedName>
    <definedName name="_xlnm.Print_Area" localSheetId="3">FS!$A$1:$M$83</definedName>
    <definedName name="_xlnm.Print_Area" localSheetId="4">GT!$A$1:$M$83</definedName>
    <definedName name="_xlnm.Print_Area" localSheetId="5">KZ!$A$1:$M$83</definedName>
    <definedName name="_xlnm.Print_Area" localSheetId="6">LP!$A$1:$M$83</definedName>
    <definedName name="_xlnm.Print_Area" localSheetId="7">MP!$A$1:$M$83</definedName>
    <definedName name="_xlnm.Print_Area" localSheetId="8">NC!$A$1:$M$83</definedName>
    <definedName name="_xlnm.Print_Area" localSheetId="9">NW!$A$1:$M$83</definedName>
    <definedName name="_xlnm.Print_Area" localSheetId="1">'Summary per Metro'!$A$1:$M$83</definedName>
    <definedName name="_xlnm.Print_Area" localSheetId="0">'Summary per Province'!$A$1:$M$83</definedName>
    <definedName name="_xlnm.Print_Area" localSheetId="10">WC!$A$1:$M$83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1" l="1"/>
  <c r="L45" i="11"/>
  <c r="K45" i="11"/>
  <c r="J45" i="11"/>
  <c r="I45" i="11"/>
  <c r="H45" i="11"/>
  <c r="G45" i="11"/>
  <c r="F45" i="11"/>
  <c r="E45" i="11"/>
  <c r="D45" i="11"/>
  <c r="M44" i="11"/>
  <c r="L44" i="11"/>
  <c r="K44" i="11"/>
  <c r="J44" i="11"/>
  <c r="I44" i="11"/>
  <c r="H44" i="11"/>
  <c r="G44" i="11"/>
  <c r="F44" i="11"/>
  <c r="E44" i="11"/>
  <c r="D44" i="11"/>
  <c r="M39" i="11"/>
  <c r="L39" i="11"/>
  <c r="K39" i="11"/>
  <c r="J39" i="11"/>
  <c r="I39" i="11"/>
  <c r="H39" i="11"/>
  <c r="G39" i="11"/>
  <c r="F39" i="11"/>
  <c r="E39" i="11"/>
  <c r="D39" i="11"/>
  <c r="M30" i="11"/>
  <c r="L30" i="11"/>
  <c r="K30" i="11"/>
  <c r="J30" i="11"/>
  <c r="I30" i="11"/>
  <c r="H30" i="11"/>
  <c r="G30" i="11"/>
  <c r="F30" i="11"/>
  <c r="E30" i="11"/>
  <c r="D30" i="11"/>
  <c r="M24" i="11"/>
  <c r="L24" i="11"/>
  <c r="K24" i="11"/>
  <c r="J24" i="11"/>
  <c r="I24" i="11"/>
  <c r="H24" i="11"/>
  <c r="G24" i="11"/>
  <c r="F24" i="11"/>
  <c r="E24" i="11"/>
  <c r="D24" i="11"/>
  <c r="M17" i="11"/>
  <c r="L17" i="11"/>
  <c r="K17" i="11"/>
  <c r="J17" i="11"/>
  <c r="I17" i="11"/>
  <c r="H17" i="11"/>
  <c r="G17" i="11"/>
  <c r="F17" i="11"/>
  <c r="E17" i="11"/>
  <c r="D17" i="11"/>
  <c r="M10" i="11"/>
  <c r="L10" i="11"/>
  <c r="K10" i="11"/>
  <c r="J10" i="11"/>
  <c r="I10" i="11"/>
  <c r="H10" i="11"/>
  <c r="G10" i="11"/>
  <c r="F10" i="11"/>
  <c r="E10" i="11"/>
  <c r="D10" i="11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M29" i="10"/>
  <c r="L29" i="10"/>
  <c r="K29" i="10"/>
  <c r="J29" i="10"/>
  <c r="I29" i="10"/>
  <c r="H29" i="10"/>
  <c r="G29" i="10"/>
  <c r="F29" i="10"/>
  <c r="E29" i="10"/>
  <c r="D29" i="10"/>
  <c r="M22" i="10"/>
  <c r="L22" i="10"/>
  <c r="K22" i="10"/>
  <c r="J22" i="10"/>
  <c r="I22" i="10"/>
  <c r="H22" i="10"/>
  <c r="G22" i="10"/>
  <c r="F22" i="10"/>
  <c r="E22" i="10"/>
  <c r="D22" i="10"/>
  <c r="M15" i="10"/>
  <c r="L15" i="10"/>
  <c r="K15" i="10"/>
  <c r="J15" i="10"/>
  <c r="I15" i="10"/>
  <c r="H15" i="10"/>
  <c r="G15" i="10"/>
  <c r="F15" i="10"/>
  <c r="E15" i="10"/>
  <c r="D15" i="10"/>
  <c r="M45" i="9"/>
  <c r="L45" i="9"/>
  <c r="K45" i="9"/>
  <c r="J45" i="9"/>
  <c r="I45" i="9"/>
  <c r="H45" i="9"/>
  <c r="G45" i="9"/>
  <c r="F45" i="9"/>
  <c r="E45" i="9"/>
  <c r="D45" i="9"/>
  <c r="M44" i="9"/>
  <c r="L44" i="9"/>
  <c r="K44" i="9"/>
  <c r="J44" i="9"/>
  <c r="I44" i="9"/>
  <c r="H44" i="9"/>
  <c r="G44" i="9"/>
  <c r="F44" i="9"/>
  <c r="E44" i="9"/>
  <c r="D44" i="9"/>
  <c r="M38" i="9"/>
  <c r="L38" i="9"/>
  <c r="K38" i="9"/>
  <c r="J38" i="9"/>
  <c r="I38" i="9"/>
  <c r="H38" i="9"/>
  <c r="G38" i="9"/>
  <c r="F38" i="9"/>
  <c r="E38" i="9"/>
  <c r="D38" i="9"/>
  <c r="M31" i="9"/>
  <c r="L31" i="9"/>
  <c r="K31" i="9"/>
  <c r="J31" i="9"/>
  <c r="I31" i="9"/>
  <c r="H31" i="9"/>
  <c r="G31" i="9"/>
  <c r="F31" i="9"/>
  <c r="E31" i="9"/>
  <c r="D31" i="9"/>
  <c r="M21" i="9"/>
  <c r="L21" i="9"/>
  <c r="K21" i="9"/>
  <c r="J21" i="9"/>
  <c r="I21" i="9"/>
  <c r="H21" i="9"/>
  <c r="G21" i="9"/>
  <c r="F21" i="9"/>
  <c r="E21" i="9"/>
  <c r="D21" i="9"/>
  <c r="M13" i="9"/>
  <c r="L13" i="9"/>
  <c r="K13" i="9"/>
  <c r="J13" i="9"/>
  <c r="I13" i="9"/>
  <c r="H13" i="9"/>
  <c r="G13" i="9"/>
  <c r="F13" i="9"/>
  <c r="E13" i="9"/>
  <c r="D13" i="9"/>
  <c r="M32" i="8"/>
  <c r="L32" i="8"/>
  <c r="K32" i="8"/>
  <c r="J32" i="8"/>
  <c r="I32" i="8"/>
  <c r="H32" i="8"/>
  <c r="G32" i="8"/>
  <c r="F32" i="8"/>
  <c r="E32" i="8"/>
  <c r="D32" i="8"/>
  <c r="M31" i="8"/>
  <c r="L31" i="8"/>
  <c r="K31" i="8"/>
  <c r="J31" i="8"/>
  <c r="I31" i="8"/>
  <c r="H31" i="8"/>
  <c r="G31" i="8"/>
  <c r="F31" i="8"/>
  <c r="E31" i="8"/>
  <c r="D31" i="8"/>
  <c r="M25" i="8"/>
  <c r="L25" i="8"/>
  <c r="K25" i="8"/>
  <c r="J25" i="8"/>
  <c r="I25" i="8"/>
  <c r="H25" i="8"/>
  <c r="G25" i="8"/>
  <c r="F25" i="8"/>
  <c r="E25" i="8"/>
  <c r="D25" i="8"/>
  <c r="M17" i="8"/>
  <c r="L17" i="8"/>
  <c r="K17" i="8"/>
  <c r="J17" i="8"/>
  <c r="I17" i="8"/>
  <c r="H17" i="8"/>
  <c r="G17" i="8"/>
  <c r="F17" i="8"/>
  <c r="E17" i="8"/>
  <c r="D17" i="8"/>
  <c r="M41" i="7"/>
  <c r="L41" i="7"/>
  <c r="K41" i="7"/>
  <c r="J41" i="7"/>
  <c r="I41" i="7"/>
  <c r="H41" i="7"/>
  <c r="G41" i="7"/>
  <c r="F41" i="7"/>
  <c r="E41" i="7"/>
  <c r="D41" i="7"/>
  <c r="M40" i="7"/>
  <c r="L40" i="7"/>
  <c r="K40" i="7"/>
  <c r="J40" i="7"/>
  <c r="I40" i="7"/>
  <c r="H40" i="7"/>
  <c r="G40" i="7"/>
  <c r="F40" i="7"/>
  <c r="E40" i="7"/>
  <c r="D40" i="7"/>
  <c r="M34" i="7"/>
  <c r="L34" i="7"/>
  <c r="K34" i="7"/>
  <c r="J34" i="7"/>
  <c r="I34" i="7"/>
  <c r="H34" i="7"/>
  <c r="G34" i="7"/>
  <c r="F34" i="7"/>
  <c r="E34" i="7"/>
  <c r="D34" i="7"/>
  <c r="M27" i="7"/>
  <c r="L27" i="7"/>
  <c r="K27" i="7"/>
  <c r="J27" i="7"/>
  <c r="I27" i="7"/>
  <c r="H27" i="7"/>
  <c r="G27" i="7"/>
  <c r="F27" i="7"/>
  <c r="E27" i="7"/>
  <c r="D27" i="7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74" i="6"/>
  <c r="L74" i="6"/>
  <c r="K74" i="6"/>
  <c r="J74" i="6"/>
  <c r="I74" i="6"/>
  <c r="H74" i="6"/>
  <c r="G74" i="6"/>
  <c r="F74" i="6"/>
  <c r="E74" i="6"/>
  <c r="D74" i="6"/>
  <c r="M73" i="6"/>
  <c r="L73" i="6"/>
  <c r="K73" i="6"/>
  <c r="J73" i="6"/>
  <c r="I73" i="6"/>
  <c r="H73" i="6"/>
  <c r="G73" i="6"/>
  <c r="F73" i="6"/>
  <c r="E73" i="6"/>
  <c r="D73" i="6"/>
  <c r="M67" i="6"/>
  <c r="L67" i="6"/>
  <c r="K67" i="6"/>
  <c r="J67" i="6"/>
  <c r="I67" i="6"/>
  <c r="H67" i="6"/>
  <c r="G67" i="6"/>
  <c r="F67" i="6"/>
  <c r="E67" i="6"/>
  <c r="D67" i="6"/>
  <c r="M61" i="6"/>
  <c r="L61" i="6"/>
  <c r="K61" i="6"/>
  <c r="J61" i="6"/>
  <c r="I61" i="6"/>
  <c r="H61" i="6"/>
  <c r="G61" i="6"/>
  <c r="F61" i="6"/>
  <c r="E61" i="6"/>
  <c r="D61" i="6"/>
  <c r="M54" i="6"/>
  <c r="L54" i="6"/>
  <c r="K54" i="6"/>
  <c r="J54" i="6"/>
  <c r="I54" i="6"/>
  <c r="H54" i="6"/>
  <c r="G54" i="6"/>
  <c r="F54" i="6"/>
  <c r="E54" i="6"/>
  <c r="D54" i="6"/>
  <c r="M48" i="6"/>
  <c r="L48" i="6"/>
  <c r="K48" i="6"/>
  <c r="J48" i="6"/>
  <c r="I48" i="6"/>
  <c r="H48" i="6"/>
  <c r="G48" i="6"/>
  <c r="F48" i="6"/>
  <c r="E48" i="6"/>
  <c r="D48" i="6"/>
  <c r="M41" i="6"/>
  <c r="L41" i="6"/>
  <c r="K41" i="6"/>
  <c r="J41" i="6"/>
  <c r="I41" i="6"/>
  <c r="H41" i="6"/>
  <c r="G41" i="6"/>
  <c r="F41" i="6"/>
  <c r="E41" i="6"/>
  <c r="D41" i="6"/>
  <c r="M36" i="6"/>
  <c r="L36" i="6"/>
  <c r="K36" i="6"/>
  <c r="J36" i="6"/>
  <c r="I36" i="6"/>
  <c r="H36" i="6"/>
  <c r="G36" i="6"/>
  <c r="F36" i="6"/>
  <c r="E36" i="6"/>
  <c r="D36" i="6"/>
  <c r="M30" i="6"/>
  <c r="L30" i="6"/>
  <c r="K30" i="6"/>
  <c r="J30" i="6"/>
  <c r="I30" i="6"/>
  <c r="H30" i="6"/>
  <c r="G30" i="6"/>
  <c r="F30" i="6"/>
  <c r="E30" i="6"/>
  <c r="D30" i="6"/>
  <c r="M25" i="6"/>
  <c r="L25" i="6"/>
  <c r="K25" i="6"/>
  <c r="J25" i="6"/>
  <c r="I25" i="6"/>
  <c r="H25" i="6"/>
  <c r="G25" i="6"/>
  <c r="F25" i="6"/>
  <c r="E25" i="6"/>
  <c r="D25" i="6"/>
  <c r="M16" i="6"/>
  <c r="L16" i="6"/>
  <c r="K16" i="6"/>
  <c r="J16" i="6"/>
  <c r="I16" i="6"/>
  <c r="H16" i="6"/>
  <c r="G16" i="6"/>
  <c r="F16" i="6"/>
  <c r="E16" i="6"/>
  <c r="D16" i="6"/>
  <c r="M10" i="6"/>
  <c r="L10" i="6"/>
  <c r="K10" i="6"/>
  <c r="J10" i="6"/>
  <c r="I10" i="6"/>
  <c r="H10" i="6"/>
  <c r="G10" i="6"/>
  <c r="F10" i="6"/>
  <c r="E10" i="6"/>
  <c r="D10" i="6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M17" i="5"/>
  <c r="L17" i="5"/>
  <c r="K17" i="5"/>
  <c r="J17" i="5"/>
  <c r="I17" i="5"/>
  <c r="H17" i="5"/>
  <c r="G17" i="5"/>
  <c r="F17" i="5"/>
  <c r="E17" i="5"/>
  <c r="D17" i="5"/>
  <c r="M12" i="5"/>
  <c r="L12" i="5"/>
  <c r="K12" i="5"/>
  <c r="J12" i="5"/>
  <c r="I12" i="5"/>
  <c r="H12" i="5"/>
  <c r="G12" i="5"/>
  <c r="F12" i="5"/>
  <c r="E12" i="5"/>
  <c r="D12" i="5"/>
  <c r="M37" i="4"/>
  <c r="L37" i="4"/>
  <c r="K37" i="4"/>
  <c r="J37" i="4"/>
  <c r="I37" i="4"/>
  <c r="H37" i="4"/>
  <c r="G37" i="4"/>
  <c r="F37" i="4"/>
  <c r="E37" i="4"/>
  <c r="D37" i="4"/>
  <c r="M36" i="4"/>
  <c r="L36" i="4"/>
  <c r="K36" i="4"/>
  <c r="J36" i="4"/>
  <c r="I36" i="4"/>
  <c r="H36" i="4"/>
  <c r="G36" i="4"/>
  <c r="F36" i="4"/>
  <c r="E36" i="4"/>
  <c r="D36" i="4"/>
  <c r="M30" i="4"/>
  <c r="L30" i="4"/>
  <c r="K30" i="4"/>
  <c r="J30" i="4"/>
  <c r="I30" i="4"/>
  <c r="H30" i="4"/>
  <c r="G30" i="4"/>
  <c r="F30" i="4"/>
  <c r="E30" i="4"/>
  <c r="D30" i="4"/>
  <c r="M22" i="4"/>
  <c r="L22" i="4"/>
  <c r="K22" i="4"/>
  <c r="J22" i="4"/>
  <c r="I22" i="4"/>
  <c r="H22" i="4"/>
  <c r="G22" i="4"/>
  <c r="F22" i="4"/>
  <c r="E22" i="4"/>
  <c r="D22" i="4"/>
  <c r="M15" i="4"/>
  <c r="L15" i="4"/>
  <c r="K15" i="4"/>
  <c r="J15" i="4"/>
  <c r="I15" i="4"/>
  <c r="H15" i="4"/>
  <c r="G15" i="4"/>
  <c r="F15" i="4"/>
  <c r="E15" i="4"/>
  <c r="D15" i="4"/>
  <c r="M10" i="4"/>
  <c r="L10" i="4"/>
  <c r="K10" i="4"/>
  <c r="J10" i="4"/>
  <c r="I10" i="4"/>
  <c r="H10" i="4"/>
  <c r="G10" i="4"/>
  <c r="F10" i="4"/>
  <c r="E10" i="4"/>
  <c r="D10" i="4"/>
  <c r="M55" i="3"/>
  <c r="L55" i="3"/>
  <c r="K55" i="3"/>
  <c r="J55" i="3"/>
  <c r="I55" i="3"/>
  <c r="H55" i="3"/>
  <c r="G55" i="3"/>
  <c r="F55" i="3"/>
  <c r="E55" i="3"/>
  <c r="D55" i="3"/>
  <c r="M54" i="3"/>
  <c r="L54" i="3"/>
  <c r="K54" i="3"/>
  <c r="J54" i="3"/>
  <c r="I54" i="3"/>
  <c r="H54" i="3"/>
  <c r="G54" i="3"/>
  <c r="F54" i="3"/>
  <c r="E54" i="3"/>
  <c r="D54" i="3"/>
  <c r="M48" i="3"/>
  <c r="L48" i="3"/>
  <c r="K48" i="3"/>
  <c r="J48" i="3"/>
  <c r="I48" i="3"/>
  <c r="H48" i="3"/>
  <c r="G48" i="3"/>
  <c r="F48" i="3"/>
  <c r="E48" i="3"/>
  <c r="D48" i="3"/>
  <c r="M41" i="3"/>
  <c r="L41" i="3"/>
  <c r="K41" i="3"/>
  <c r="J41" i="3"/>
  <c r="I41" i="3"/>
  <c r="H41" i="3"/>
  <c r="G41" i="3"/>
  <c r="F41" i="3"/>
  <c r="E41" i="3"/>
  <c r="D41" i="3"/>
  <c r="M36" i="3"/>
  <c r="L36" i="3"/>
  <c r="K36" i="3"/>
  <c r="J36" i="3"/>
  <c r="I36" i="3"/>
  <c r="H36" i="3"/>
  <c r="G36" i="3"/>
  <c r="F36" i="3"/>
  <c r="E36" i="3"/>
  <c r="D36" i="3"/>
  <c r="M28" i="3"/>
  <c r="L28" i="3"/>
  <c r="K28" i="3"/>
  <c r="J28" i="3"/>
  <c r="I28" i="3"/>
  <c r="H28" i="3"/>
  <c r="G28" i="3"/>
  <c r="F28" i="3"/>
  <c r="E28" i="3"/>
  <c r="D28" i="3"/>
  <c r="M20" i="3"/>
  <c r="L20" i="3"/>
  <c r="K20" i="3"/>
  <c r="J20" i="3"/>
  <c r="I20" i="3"/>
  <c r="H20" i="3"/>
  <c r="G20" i="3"/>
  <c r="F20" i="3"/>
  <c r="E20" i="3"/>
  <c r="D20" i="3"/>
  <c r="M11" i="3"/>
  <c r="L11" i="3"/>
  <c r="K11" i="3"/>
  <c r="J11" i="3"/>
  <c r="I11" i="3"/>
  <c r="H11" i="3"/>
  <c r="G11" i="3"/>
  <c r="F11" i="3"/>
  <c r="E11" i="3"/>
  <c r="D11" i="3"/>
  <c r="M17" i="2"/>
  <c r="L17" i="2"/>
  <c r="K17" i="2"/>
  <c r="J17" i="2"/>
  <c r="I17" i="2"/>
  <c r="H17" i="2"/>
  <c r="G17" i="2"/>
  <c r="F17" i="2"/>
  <c r="E17" i="2"/>
  <c r="D17" i="2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<sst xmlns="http://schemas.openxmlformats.org/spreadsheetml/2006/main" count="1378" uniqueCount="615">
  <si>
    <t/>
  </si>
  <si>
    <t/>
  </si>
  <si>
    <t>ANALYSIS OF SOURCES OF REVENUE AS AT 3rd Quarter Ended 31 March 2026</t>
  </si>
  <si>
    <t>Third Quarter 2025/26</t>
  </si>
  <si>
    <t>Third Quarter 2024/25</t>
  </si>
  <si>
    <t>Own Revenue</t>
  </si>
  <si>
    <t>R thousands</t>
  </si>
  <si>
    <t>Code</t>
  </si>
  <si>
    <t>Property Rates</t>
  </si>
  <si>
    <t>Service Charges</t>
  </si>
  <si>
    <t>Other</t>
  </si>
  <si>
    <t>Grants Revenue</t>
  </si>
  <si>
    <t>Total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</si>
  <si>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</si>
  <si>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</si>
  <si>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</si>
  <si>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</si>
  <si>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</si>
  <si>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</si>
  <si>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</si>
  <si>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</si>
  <si>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</si>
  <si>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</si>
  <si>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</si>
  <si>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</si>
  <si>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</si>
  <si>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</si>
  <si>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</si>
  <si>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</si>
  <si>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</si>
  <si>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</si>
  <si>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</si>
  <si>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</si>
  <si>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</si>
  <si>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</si>
  <si>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</si>
  <si>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</si>
  <si>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</si>
  <si>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</si>
  <si>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</si>
  <si>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</si>
  <si>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</si>
  <si>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</si>
  <si>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</si>
  <si>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</si>
  <si>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</si>
  <si>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</si>
  <si>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</si>
  <si>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</si>
  <si>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</si>
  <si>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EASTERN CAPE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</si>
  <si>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</si>
  <si>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</si>
  <si>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</si>
  <si>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</si>
  <si>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</si>
  <si>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</si>
  <si>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</si>
  <si>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</si>
  <si>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</si>
  <si>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</si>
  <si>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</si>
  <si>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</si>
  <si>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</si>
  <si>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</si>
  <si>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</si>
  <si>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</si>
  <si>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</si>
  <si>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</si>
  <si>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</si>
  <si>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</si>
  <si>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</si>
  <si>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</si>
  <si>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</si>
  <si>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</si>
  <si>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</si>
  <si>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</si>
  <si>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</si>
  <si>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</si>
  <si>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</si>
  <si>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</si>
  <si>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</si>
  <si>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</si>
  <si>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</si>
  <si>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</si>
  <si>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</si>
  <si>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</si>
  <si>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</si>
  <si>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</si>
  <si>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Vuyisile Mini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</si>
  <si>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</si>
  <si>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</si>
  <si>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</si>
  <si>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</si>
  <si>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</si>
  <si>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</si>
  <si>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</si>
  <si>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</si>
  <si>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</si>
  <si>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</si>
  <si>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</si>
  <si>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</si>
  <si>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</si>
  <si>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</si>
  <si>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</si>
  <si>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</si>
  <si>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</si>
  <si>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</si>
  <si>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</si>
  <si>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</si>
  <si>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</si>
  <si>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</si>
  <si>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</si>
  <si>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</si>
  <si>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</si>
  <si>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</si>
  <si>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</si>
  <si>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Kumkani 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</si>
  <si>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</si>
  <si>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</si>
  <si>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</si>
  <si>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</si>
  <si>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</si>
  <si>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</si>
  <si>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</si>
  <si>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</si>
  <si>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</si>
  <si>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</si>
  <si>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</si>
  <si>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</si>
  <si>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</si>
  <si>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</si>
  <si>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</si>
  <si>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</si>
  <si>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</si>
  <si>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</si>
  <si>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</si>
  <si>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</si>
  <si>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</si>
  <si>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</si>
  <si>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</si>
  <si>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</si>
  <si>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</si>
  <si>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</si>
  <si>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</si>
  <si>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</si>
  <si>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</si>
  <si>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</si>
  <si>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</si>
  <si>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</si>
  <si>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</si>
  <si>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</si>
  <si>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</si>
  <si>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</si>
  <si>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</si>
  <si>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</si>
  <si>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</si>
  <si>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</si>
  <si>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</si>
  <si>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</si>
  <si>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</si>
  <si>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</si>
  <si>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</si>
  <si>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</si>
  <si>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</si>
  <si>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</si>
  <si>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</si>
  <si>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</si>
  <si>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</si>
  <si>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</si>
  <si>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</si>
  <si>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</si>
  <si>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</si>
  <si>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</si>
  <si>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</si>
  <si>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</si>
  <si>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</si>
  <si>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</si>
  <si>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</si>
  <si>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</si>
  <si>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</si>
  <si>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</si>
  <si>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</si>
  <si>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</si>
  <si>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</si>
  <si>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</si>
  <si>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</si>
  <si>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</si>
  <si>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</si>
  <si>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</si>
  <si>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</si>
  <si>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</si>
  <si>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</si>
  <si>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</si>
  <si>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</si>
  <si>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</si>
  <si>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</si>
  <si>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</si>
  <si>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</si>
  <si>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</si>
  <si>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</si>
  <si>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</si>
  <si>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</si>
  <si>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</si>
  <si>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</si>
  <si>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</si>
  <si>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</si>
  <si>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</si>
  <si>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</si>
  <si>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</si>
  <si>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</si>
  <si>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</si>
  <si>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</si>
  <si>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</si>
  <si>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</si>
  <si>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</si>
  <si>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</si>
  <si>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</si>
  <si>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</si>
  <si>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</si>
  <si>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</si>
  <si>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</si>
  <si>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</si>
  <si>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</si>
  <si>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</si>
  <si>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</si>
  <si>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</si>
  <si>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</si>
  <si>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</si>
  <si>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</si>
  <si>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</si>
  <si>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</si>
  <si>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</si>
  <si>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</si>
  <si>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</si>
  <si>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</si>
  <si>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</si>
  <si>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</si>
  <si>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</si>
  <si>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</si>
  <si>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</si>
  <si>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</si>
  <si>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</si>
  <si>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</si>
  <si>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</si>
  <si>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</si>
  <si>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</si>
  <si>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</si>
  <si>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</si>
  <si>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</si>
  <si>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</si>
  <si>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</si>
  <si>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</si>
  <si>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</si>
  <si>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</si>
  <si>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</si>
  <si>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</si>
  <si>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</si>
  <si>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</si>
  <si>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</si>
  <si>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</si>
  <si>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</si>
  <si>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</si>
  <si>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</si>
  <si>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</si>
  <si>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</si>
  <si>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</si>
  <si>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</si>
  <si>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</si>
  <si>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</si>
  <si>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</si>
  <si>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</si>
  <si>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</si>
  <si>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</si>
  <si>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</si>
  <si>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</si>
  <si>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</si>
  <si>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</si>
  <si>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</si>
  <si>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</si>
  <si>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</si>
  <si>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</si>
  <si>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</si>
  <si>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</si>
  <si>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</si>
  <si>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</si>
  <si>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</si>
  <si>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</si>
  <si>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</si>
  <si>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</si>
  <si>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</si>
  <si>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</si>
  <si>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</si>
  <si>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</si>
  <si>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</si>
  <si>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</si>
  <si>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</si>
  <si>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</si>
  <si>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</si>
  <si>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</si>
  <si>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</si>
  <si>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</si>
  <si>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</si>
  <si>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</si>
  <si>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</si>
  <si>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</si>
  <si>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</si>
  <si>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</si>
  <si>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</si>
  <si>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</si>
  <si>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</si>
  <si>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</si>
  <si>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</si>
  <si>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</si>
  <si>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</si>
  <si>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</si>
  <si>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</si>
  <si>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</si>
  <si>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</si>
  <si>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</si>
  <si>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</si>
  <si>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</si>
  <si>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</si>
  <si>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</si>
  <si>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</si>
  <si>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</si>
  <si>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</si>
  <si>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</si>
  <si>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</si>
  <si>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</si>
  <si>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</si>
  <si>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</si>
  <si>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</si>
  <si>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</si>
  <si>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</si>
  <si>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</si>
  <si>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</si>
  <si>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</si>
  <si>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</si>
  <si>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</si>
  <si>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</si>
  <si>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</si>
  <si>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</si>
  <si>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</si>
  <si>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</si>
  <si>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</si>
  <si>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</si>
  <si>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</si>
  <si>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</si>
  <si>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</si>
  <si>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</si>
  <si>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</si>
  <si>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</si>
  <si>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</si>
  <si>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</si>
  <si>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</si>
  <si>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</si>
  <si>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</si>
  <si>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</si>
  <si>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</si>
  <si>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</si>
  <si>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</si>
  <si>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</si>
  <si>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</si>
  <si>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</si>
  <si>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</si>
  <si>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</si>
  <si>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</si>
  <si>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</si>
  <si>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</si>
  <si>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</si>
  <si>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</si>
  <si>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</si>
  <si>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</si>
  <si>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</si>
  <si>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</si>
  <si>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</si>
  <si>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</si>
  <si>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</si>
  <si>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</si>
  <si>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</si>
  <si>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</si>
  <si>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</si>
  <si>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</si>
  <si>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</si>
  <si>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</si>
  <si>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</si>
  <si>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</si>
  <si>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</si>
  <si>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</si>
  <si>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</si>
  <si>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</si>
  <si>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</si>
  <si>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</si>
  <si>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</si>
  <si>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</si>
  <si>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</si>
  <si>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</si>
  <si>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</si>
  <si>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</si>
  <si>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</si>
  <si>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</si>
  <si>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</si>
  <si>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</si>
  <si>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</si>
  <si>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</si>
  <si>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</si>
  <si>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</si>
  <si>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</si>
  <si>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</si>
  <si>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</si>
  <si>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</si>
  <si>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</si>
  <si>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</si>
  <si>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</si>
  <si>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</si>
  <si>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</si>
  <si>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</si>
  <si>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</si>
  <si>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</si>
  <si>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</si>
  <si>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</si>
  <si>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</si>
  <si>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</si>
  <si>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</si>
  <si>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</si>
  <si>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</si>
  <si>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</si>
  <si>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</si>
  <si>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</si>
  <si>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</si>
  <si>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</si>
  <si>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</si>
  <si>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</si>
  <si>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</si>
  <si>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</si>
  <si>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</si>
  <si>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</si>
  <si>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</si>
  <si>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</si>
  <si>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</si>
  <si>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</si>
  <si>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</si>
  <si>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</si>
  <si>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</si>
  <si>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</si>
  <si>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</si>
  <si>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</si>
  <si>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</si>
  <si>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</si>
  <si>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</si>
  <si>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</si>
  <si>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</si>
  <si>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</si>
  <si>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</si>
  <si>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</si>
  <si>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</si>
  <si>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</si>
  <si>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</si>
  <si>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</si>
  <si>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</si>
  <si>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</si>
  <si>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</si>
  <si>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</si>
  <si>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</si>
  <si>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</si>
  <si>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</si>
  <si>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</si>
  <si>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</si>
  <si>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</si>
  <si>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</si>
  <si>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</si>
  <si>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</si>
  <si>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</si>
  <si>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</si>
  <si>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</si>
  <si>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</si>
  <si>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</si>
  <si>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</si>
  <si>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</si>
  <si>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</si>
  <si>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</si>
  <si>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</si>
  <si>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</si>
  <si>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</si>
  <si>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</si>
  <si>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</si>
  <si>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</si>
  <si>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</si>
  <si>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</si>
  <si>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</si>
  <si>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</si>
  <si>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</si>
  <si>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</si>
  <si>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</si>
  <si>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</si>
  <si>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</si>
  <si>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</si>
  <si>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</si>
  <si>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</si>
  <si>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</si>
  <si>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</si>
  <si>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</si>
  <si>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</si>
  <si>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</si>
  <si>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</si>
  <si>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</si>
  <si>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</si>
  <si>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</si>
  <si>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</si>
  <si>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</si>
  <si>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</si>
  <si>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</si>
  <si>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</si>
  <si>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</si>
  <si>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</si>
  <si>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</si>
  <si>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</si>
  <si>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</si>
  <si>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</si>
  <si>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</si>
  <si>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</si>
  <si>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</si>
  <si>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</si>
  <si>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</si>
  <si>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</si>
  <si>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</si>
  <si>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</si>
  <si>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</si>
  <si>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</si>
  <si>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</si>
  <si>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</si>
  <si>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</si>
  <si>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</si>
  <si>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</si>
  <si>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</si>
  <si>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</si>
  <si>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</si>
  <si>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</si>
  <si>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</si>
  <si>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</si>
  <si>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</si>
  <si>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</si>
  <si>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</si>
  <si>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</si>
  <si>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</si>
  <si>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</si>
  <si>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</si>
  <si>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</si>
  <si>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WESTERN CAPE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</si>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</sst>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 &quot;?_);_(@_)"/>
    <numFmt numFmtId="165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name val="Arial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9" fillId="0" borderId="0" xfId="0" applyFont="1"/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0" fontId="9" fillId="0" borderId="2" xfId="0" applyFont="1" applyBorder="1"/>
    <xf numFmtId="0" fontId="9" fillId="0" borderId="9" xfId="0" applyFont="1" applyBorder="1"/>
    <xf numFmtId="164" fontId="9" fillId="0" borderId="20" xfId="0" applyNumberFormat="1" applyFont="1" applyBorder="1"/>
    <xf numFmtId="164" fontId="9" fillId="0" borderId="12" xfId="0" applyNumberFormat="1" applyFont="1" applyBorder="1"/>
    <xf numFmtId="164" fontId="9" fillId="0" borderId="21" xfId="0" applyNumberFormat="1" applyFont="1" applyBorder="1"/>
    <xf numFmtId="164" fontId="9" fillId="0" borderId="22" xfId="0" applyNumberFormat="1" applyFont="1" applyBorder="1"/>
    <xf numFmtId="164" fontId="9" fillId="0" borderId="23" xfId="0" applyNumberFormat="1" applyFont="1" applyBorder="1"/>
    <xf numFmtId="164" fontId="9" fillId="0" borderId="24" xfId="0" applyNumberFormat="1" applyFont="1" applyBorder="1"/>
    <xf numFmtId="0" fontId="9" fillId="0" borderId="8" xfId="0" applyFont="1" applyBorder="1"/>
    <xf numFmtId="0" fontId="9" fillId="0" borderId="7" xfId="0" applyFont="1" applyBorder="1"/>
    <xf numFmtId="0" fontId="6" fillId="0" borderId="7" xfId="0" applyFont="1" applyBorder="1"/>
    <xf numFmtId="0" fontId="9" fillId="0" borderId="13" xfId="0" applyFont="1" applyBorder="1"/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9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26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22" xfId="0" applyBorder="1"/>
    <xf numFmtId="0" fontId="0" fillId="0" borderId="23" xfId="0" applyBorder="1"/>
    <xf numFmtId="0" fontId="0" fillId="0" borderId="27" xfId="0" applyBorder="1"/>
    <xf numFmtId="0" fontId="0" fillId="0" borderId="24" xfId="0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wrapText="1"/>
    </xf>
    <xf numFmtId="0" fontId="1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5" fontId="10" fillId="0" borderId="8" xfId="0" applyNumberFormat="1" applyFont="1" applyBorder="1" applyAlignment="1">
      <alignment horizontal="left" indent="1"/>
    </xf>
    <xf numFmtId="165" fontId="10" fillId="0" borderId="7" xfId="0" applyNumberFormat="1" applyFont="1" applyBorder="1" applyAlignment="1">
      <alignment wrapText="1"/>
    </xf>
    <xf numFmtId="165" fontId="9" fillId="0" borderId="22" xfId="0" applyNumberFormat="1" applyFont="1" applyBorder="1"/>
    <xf numFmtId="165" fontId="9" fillId="0" borderId="23" xfId="0" applyNumberFormat="1" applyFont="1" applyBorder="1"/>
    <xf numFmtId="165" fontId="10" fillId="0" borderId="24" xfId="0" applyNumberFormat="1" applyFont="1" applyBorder="1" applyAlignment="1">
      <alignment wrapText="1"/>
    </xf>
    <xf numFmtId="165" fontId="10" fillId="0" borderId="22" xfId="0" applyNumberFormat="1" applyFont="1" applyBorder="1" applyAlignment="1">
      <alignment wrapText="1"/>
    </xf>
    <xf numFmtId="165" fontId="10" fillId="0" borderId="23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horizontal="left" indent="1"/>
    </xf>
    <xf numFmtId="165" fontId="6" fillId="0" borderId="8" xfId="0" applyNumberFormat="1" applyFont="1" applyBorder="1"/>
    <xf numFmtId="165" fontId="6" fillId="0" borderId="7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6" fillId="0" borderId="24" xfId="0" applyNumberFormat="1" applyFont="1" applyBorder="1"/>
    <xf numFmtId="165" fontId="6" fillId="0" borderId="22" xfId="0" applyNumberFormat="1" applyFont="1" applyBorder="1"/>
    <xf numFmtId="165" fontId="6" fillId="0" borderId="23" xfId="0" applyNumberFormat="1" applyFont="1" applyBorder="1"/>
    <xf numFmtId="165" fontId="9" fillId="0" borderId="14" xfId="0" applyNumberFormat="1" applyFont="1" applyBorder="1"/>
    <xf numFmtId="165" fontId="9" fillId="0" borderId="15" xfId="0" applyNumberFormat="1" applyFont="1" applyBorder="1"/>
    <xf numFmtId="165" fontId="7" fillId="0" borderId="25" xfId="0" applyNumberFormat="1" applyFont="1" applyBorder="1"/>
    <xf numFmtId="165" fontId="7" fillId="0" borderId="18" xfId="0" applyNumberFormat="1" applyFont="1" applyBorder="1"/>
    <xf numFmtId="165" fontId="7" fillId="0" borderId="19" xfId="0" applyNumberFormat="1" applyFont="1" applyBorder="1"/>
    <xf numFmtId="165" fontId="0" fillId="0" borderId="0" xfId="0" applyNumberFormat="1"/>
    <xf numFmtId="165" fontId="1" fillId="0" borderId="0" xfId="0" applyNumberFormat="1" applyFont="1" applyAlignment="1">
      <alignment horizontal="left" wrapText="1" indent="1"/>
    </xf>
    <xf numFmtId="165" fontId="1" fillId="0" borderId="0" xfId="0" applyNumberFormat="1" applyFont="1" applyAlignment="1">
      <alignment horizontal="left" wrapText="1"/>
    </xf>
    <xf numFmtId="165" fontId="1" fillId="0" borderId="22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1" fillId="0" borderId="27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left"/>
    </xf>
    <xf numFmtId="165" fontId="3" fillId="0" borderId="26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9" fillId="0" borderId="24" xfId="0" applyNumberFormat="1" applyFont="1" applyBorder="1"/>
    <xf numFmtId="165" fontId="6" fillId="0" borderId="8" xfId="0" applyNumberFormat="1" applyFont="1" applyBorder="1" applyAlignment="1">
      <alignment horizontal="left"/>
    </xf>
    <xf numFmtId="165" fontId="6" fillId="0" borderId="24" xfId="0" applyNumberFormat="1" applyFont="1" applyBorder="1" applyAlignment="1">
      <alignment wrapText="1"/>
    </xf>
    <xf numFmtId="165" fontId="6" fillId="0" borderId="22" xfId="0" applyNumberFormat="1" applyFont="1" applyBorder="1" applyAlignment="1">
      <alignment wrapText="1"/>
    </xf>
    <xf numFmtId="165" fontId="6" fillId="0" borderId="23" xfId="0" applyNumberFormat="1" applyFont="1" applyBorder="1" applyAlignment="1">
      <alignment wrapText="1"/>
    </xf>
    <xf numFmtId="165" fontId="7" fillId="0" borderId="24" xfId="0" applyNumberFormat="1" applyFont="1" applyBorder="1"/>
    <xf numFmtId="165" fontId="10" fillId="0" borderId="14" xfId="0" applyNumberFormat="1" applyFont="1" applyBorder="1" applyAlignment="1">
      <alignment horizontal="left" indent="1"/>
    </xf>
    <xf numFmtId="165" fontId="10" fillId="0" borderId="13" xfId="0" applyNumberFormat="1" applyFont="1" applyBorder="1" applyAlignment="1">
      <alignment wrapText="1"/>
    </xf>
    <xf numFmtId="165" fontId="9" fillId="0" borderId="25" xfId="0" applyNumberFormat="1" applyFont="1" applyBorder="1"/>
    <xf numFmtId="165" fontId="9" fillId="0" borderId="18" xfId="0" applyNumberFormat="1" applyFont="1" applyBorder="1"/>
    <xf numFmtId="165" fontId="10" fillId="0" borderId="19" xfId="0" applyNumberFormat="1" applyFont="1" applyBorder="1" applyAlignment="1">
      <alignment wrapText="1"/>
    </xf>
    <xf numFmtId="165" fontId="10" fillId="0" borderId="25" xfId="0" applyNumberFormat="1" applyFont="1" applyBorder="1" applyAlignment="1">
      <alignment wrapText="1"/>
    </xf>
    <xf numFmtId="165" fontId="10" fillId="0" borderId="18" xfId="0" applyNumberFormat="1" applyFont="1" applyBorder="1" applyAlignment="1">
      <alignment wrapText="1"/>
    </xf>
    <xf numFmtId="165" fontId="9" fillId="0" borderId="19" xfId="0" applyNumberFormat="1" applyFont="1" applyBorder="1"/>
    <xf numFmtId="165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right" wrapText="1"/>
    </xf>
    <xf numFmtId="0" fontId="6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5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showGridLines="0" tabSelected="1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0" width="10.7265625" customWidth="1"/>
    <col min="11" max="11" width="11.7265625" customWidth="1"/>
    <col min="12" max="13" width="10.7265625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s="6" customFormat="1" ht="16.5" customHeight="1" x14ac:dyDescent="0.3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3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3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ht="13" x14ac:dyDescent="0.3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ht="13" x14ac:dyDescent="0.3">
      <c r="A7" s="7" t="s">
        <v>0</v>
      </c>
      <c r="B7" s="8" t="s">
        <v>13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ht="13" x14ac:dyDescent="0.3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ht="13" x14ac:dyDescent="0.3">
      <c r="A9" s="22" t="s">
        <v>14</v>
      </c>
      <c r="B9" s="50" t="s">
        <v>15</v>
      </c>
      <c r="C9" s="51" t="s">
        <v>16</v>
      </c>
      <c r="D9" s="52">
        <v>734472547</v>
      </c>
      <c r="E9" s="53">
        <v>2835737176</v>
      </c>
      <c r="F9" s="53">
        <v>2994268421</v>
      </c>
      <c r="G9" s="53">
        <v>1376988000</v>
      </c>
      <c r="H9" s="54">
        <v>7941466144</v>
      </c>
      <c r="I9" s="55">
        <v>683639452</v>
      </c>
      <c r="J9" s="56">
        <v>4367665284</v>
      </c>
      <c r="K9" s="53">
        <v>4766976493</v>
      </c>
      <c r="L9" s="56">
        <v>1218685000</v>
      </c>
      <c r="M9" s="54">
        <v>11036966229</v>
      </c>
    </row>
    <row r="10" spans="1:13" s="6" customFormat="1" ht="13" x14ac:dyDescent="0.3">
      <c r="A10" s="22" t="s">
        <v>14</v>
      </c>
      <c r="B10" s="50" t="s">
        <v>17</v>
      </c>
      <c r="C10" s="51" t="s">
        <v>18</v>
      </c>
      <c r="D10" s="52">
        <v>863709613</v>
      </c>
      <c r="E10" s="53">
        <v>3135770451</v>
      </c>
      <c r="F10" s="53">
        <v>2130877737</v>
      </c>
      <c r="G10" s="53">
        <v>356190000</v>
      </c>
      <c r="H10" s="54">
        <v>6486547801</v>
      </c>
      <c r="I10" s="55">
        <v>836011503</v>
      </c>
      <c r="J10" s="56">
        <v>3170314276</v>
      </c>
      <c r="K10" s="53">
        <v>2202626483</v>
      </c>
      <c r="L10" s="56">
        <v>376831000</v>
      </c>
      <c r="M10" s="54">
        <v>6585783262</v>
      </c>
    </row>
    <row r="11" spans="1:13" s="6" customFormat="1" ht="13" x14ac:dyDescent="0.3">
      <c r="A11" s="22" t="s">
        <v>14</v>
      </c>
      <c r="B11" s="50" t="s">
        <v>19</v>
      </c>
      <c r="C11" s="51" t="s">
        <v>20</v>
      </c>
      <c r="D11" s="52">
        <v>11198903617</v>
      </c>
      <c r="E11" s="53">
        <v>31006915292</v>
      </c>
      <c r="F11" s="53">
        <v>13448087443</v>
      </c>
      <c r="G11" s="53">
        <v>1513547000</v>
      </c>
      <c r="H11" s="54">
        <v>57167453352</v>
      </c>
      <c r="I11" s="55">
        <v>9740714624</v>
      </c>
      <c r="J11" s="56">
        <v>27364880572</v>
      </c>
      <c r="K11" s="53">
        <v>12027501515</v>
      </c>
      <c r="L11" s="56">
        <v>2695748000</v>
      </c>
      <c r="M11" s="54">
        <v>51828844711</v>
      </c>
    </row>
    <row r="12" spans="1:13" s="6" customFormat="1" ht="13" x14ac:dyDescent="0.3">
      <c r="A12" s="22" t="s">
        <v>14</v>
      </c>
      <c r="B12" s="50" t="s">
        <v>21</v>
      </c>
      <c r="C12" s="51" t="s">
        <v>22</v>
      </c>
      <c r="D12" s="52">
        <v>5170345451</v>
      </c>
      <c r="E12" s="53">
        <v>12155607277</v>
      </c>
      <c r="F12" s="53">
        <v>7428269962</v>
      </c>
      <c r="G12" s="53">
        <v>1830370000</v>
      </c>
      <c r="H12" s="54">
        <v>26584592690</v>
      </c>
      <c r="I12" s="55">
        <v>4839410470</v>
      </c>
      <c r="J12" s="56">
        <v>11144978830</v>
      </c>
      <c r="K12" s="53">
        <v>7180184347</v>
      </c>
      <c r="L12" s="56">
        <v>1567610000</v>
      </c>
      <c r="M12" s="54">
        <v>24732183647</v>
      </c>
    </row>
    <row r="13" spans="1:13" s="6" customFormat="1" ht="13" x14ac:dyDescent="0.3">
      <c r="A13" s="22" t="s">
        <v>14</v>
      </c>
      <c r="B13" s="50" t="s">
        <v>23</v>
      </c>
      <c r="C13" s="51" t="s">
        <v>24</v>
      </c>
      <c r="D13" s="52">
        <v>741240862</v>
      </c>
      <c r="E13" s="53">
        <v>1810601118</v>
      </c>
      <c r="F13" s="53">
        <v>3491453862</v>
      </c>
      <c r="G13" s="53">
        <v>859567000</v>
      </c>
      <c r="H13" s="54">
        <v>6902862842</v>
      </c>
      <c r="I13" s="55">
        <v>699753286</v>
      </c>
      <c r="J13" s="56">
        <v>1826291245</v>
      </c>
      <c r="K13" s="53">
        <v>3735258084</v>
      </c>
      <c r="L13" s="56">
        <v>705961000</v>
      </c>
      <c r="M13" s="54">
        <v>6967263615</v>
      </c>
    </row>
    <row r="14" spans="1:13" s="6" customFormat="1" ht="13" x14ac:dyDescent="0.3">
      <c r="A14" s="22" t="s">
        <v>14</v>
      </c>
      <c r="B14" s="50" t="s">
        <v>25</v>
      </c>
      <c r="C14" s="51" t="s">
        <v>26</v>
      </c>
      <c r="D14" s="52">
        <v>1615972354</v>
      </c>
      <c r="E14" s="53">
        <v>2666982814</v>
      </c>
      <c r="F14" s="53">
        <v>2878592984</v>
      </c>
      <c r="G14" s="53">
        <v>438556000</v>
      </c>
      <c r="H14" s="54">
        <v>7600104152</v>
      </c>
      <c r="I14" s="55">
        <v>1246947452</v>
      </c>
      <c r="J14" s="56">
        <v>2587703306</v>
      </c>
      <c r="K14" s="53">
        <v>2412797118</v>
      </c>
      <c r="L14" s="56">
        <v>424055000</v>
      </c>
      <c r="M14" s="54">
        <v>6671502876</v>
      </c>
    </row>
    <row r="15" spans="1:13" s="6" customFormat="1" ht="13" x14ac:dyDescent="0.3">
      <c r="A15" s="22" t="s">
        <v>14</v>
      </c>
      <c r="B15" s="50" t="s">
        <v>27</v>
      </c>
      <c r="C15" s="51" t="s">
        <v>28</v>
      </c>
      <c r="D15" s="52">
        <v>634373987</v>
      </c>
      <c r="E15" s="53">
        <v>2021828193</v>
      </c>
      <c r="F15" s="53">
        <v>3008323502</v>
      </c>
      <c r="G15" s="53">
        <v>419308000</v>
      </c>
      <c r="H15" s="54">
        <v>6083833682</v>
      </c>
      <c r="I15" s="55">
        <v>657922478</v>
      </c>
      <c r="J15" s="56">
        <v>2099981550</v>
      </c>
      <c r="K15" s="53">
        <v>2079677598</v>
      </c>
      <c r="L15" s="56">
        <v>573146000</v>
      </c>
      <c r="M15" s="54">
        <v>5410727626</v>
      </c>
    </row>
    <row r="16" spans="1:13" s="6" customFormat="1" ht="13" x14ac:dyDescent="0.3">
      <c r="A16" s="22" t="s">
        <v>14</v>
      </c>
      <c r="B16" s="50" t="s">
        <v>29</v>
      </c>
      <c r="C16" s="51" t="s">
        <v>30</v>
      </c>
      <c r="D16" s="52">
        <v>330578311</v>
      </c>
      <c r="E16" s="53">
        <v>1095695897</v>
      </c>
      <c r="F16" s="53">
        <v>739122481</v>
      </c>
      <c r="G16" s="53">
        <v>259540000</v>
      </c>
      <c r="H16" s="54">
        <v>2424936689</v>
      </c>
      <c r="I16" s="55">
        <v>320927803</v>
      </c>
      <c r="J16" s="56">
        <v>1019337228</v>
      </c>
      <c r="K16" s="53">
        <v>986444097</v>
      </c>
      <c r="L16" s="56">
        <v>241767000</v>
      </c>
      <c r="M16" s="54">
        <v>2568476128</v>
      </c>
    </row>
    <row r="17" spans="1:13" s="6" customFormat="1" ht="13" x14ac:dyDescent="0.3">
      <c r="A17" s="22" t="s">
        <v>14</v>
      </c>
      <c r="B17" s="57" t="s">
        <v>31</v>
      </c>
      <c r="C17" s="51" t="s">
        <v>32</v>
      </c>
      <c r="D17" s="52">
        <v>4568090762</v>
      </c>
      <c r="E17" s="53">
        <v>13044262532</v>
      </c>
      <c r="F17" s="53">
        <v>6915533199</v>
      </c>
      <c r="G17" s="53">
        <v>2038865000</v>
      </c>
      <c r="H17" s="54">
        <v>26566751493</v>
      </c>
      <c r="I17" s="55">
        <v>4187934437</v>
      </c>
      <c r="J17" s="56">
        <v>11561206277</v>
      </c>
      <c r="K17" s="53">
        <v>6874374023</v>
      </c>
      <c r="L17" s="56">
        <v>1504357000</v>
      </c>
      <c r="M17" s="54">
        <v>24127871737</v>
      </c>
    </row>
    <row r="18" spans="1:13" s="6" customFormat="1" ht="13" x14ac:dyDescent="0.3">
      <c r="A18" s="23" t="s">
        <v>0</v>
      </c>
      <c r="B18" s="58" t="s">
        <v>614</v>
      </c>
      <c r="C18" s="59" t="s">
        <v>0</v>
      </c>
      <c r="D18" s="60">
        <f t="shared" ref="D18:M18" si="0">SUM(D9:D17)</f>
        <v>25857687504</v>
      </c>
      <c r="E18" s="61">
        <f t="shared" si="0"/>
        <v>69773400750</v>
      </c>
      <c r="F18" s="61">
        <f t="shared" si="0"/>
        <v>43034529591</v>
      </c>
      <c r="G18" s="61">
        <f t="shared" si="0"/>
        <v>9092931000</v>
      </c>
      <c r="H18" s="62">
        <f t="shared" si="0"/>
        <v>147758548845</v>
      </c>
      <c r="I18" s="63">
        <f t="shared" si="0"/>
        <v>23213261505</v>
      </c>
      <c r="J18" s="64">
        <f t="shared" si="0"/>
        <v>65142358568</v>
      </c>
      <c r="K18" s="61">
        <f t="shared" si="0"/>
        <v>42265839758</v>
      </c>
      <c r="L18" s="64">
        <f t="shared" si="0"/>
        <v>9308160000</v>
      </c>
      <c r="M18" s="62">
        <f t="shared" si="0"/>
        <v>139929619831</v>
      </c>
    </row>
    <row r="19" spans="1:13" s="6" customFormat="1" ht="12.75" customHeight="1" x14ac:dyDescent="0.3">
      <c r="A19" s="24"/>
      <c r="B19" s="65"/>
      <c r="C19" s="66"/>
      <c r="D19" s="67"/>
      <c r="E19" s="68"/>
      <c r="F19" s="68"/>
      <c r="G19" s="68"/>
      <c r="H19" s="69"/>
      <c r="I19" s="67"/>
      <c r="J19" s="68"/>
      <c r="K19" s="68"/>
      <c r="L19" s="68"/>
      <c r="M19" s="69"/>
    </row>
    <row r="20" spans="1:13" s="6" customFormat="1" ht="13" x14ac:dyDescent="0.3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3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5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20:M20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499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500</v>
      </c>
      <c r="C9" s="72" t="s">
        <v>501</v>
      </c>
      <c r="D9" s="73">
        <v>11260500</v>
      </c>
      <c r="E9" s="74">
        <v>19153757</v>
      </c>
      <c r="F9" s="74">
        <v>90669345</v>
      </c>
      <c r="G9" s="74">
        <v>39973000</v>
      </c>
      <c r="H9" s="75">
        <v>161056602</v>
      </c>
      <c r="I9" s="73">
        <v>4255404</v>
      </c>
      <c r="J9" s="74">
        <v>-118403869</v>
      </c>
      <c r="K9" s="74">
        <v>117177934</v>
      </c>
      <c r="L9" s="74">
        <v>20233000</v>
      </c>
      <c r="M9" s="76">
        <v>23262469</v>
      </c>
    </row>
    <row r="10" spans="1:13" ht="13" x14ac:dyDescent="0.3">
      <c r="A10" s="47" t="s">
        <v>53</v>
      </c>
      <c r="B10" s="71" t="s">
        <v>502</v>
      </c>
      <c r="C10" s="72" t="s">
        <v>503</v>
      </c>
      <c r="D10" s="73">
        <v>110703333</v>
      </c>
      <c r="E10" s="74">
        <v>257057812</v>
      </c>
      <c r="F10" s="74">
        <v>376646122</v>
      </c>
      <c r="G10" s="74">
        <v>16079000</v>
      </c>
      <c r="H10" s="75">
        <v>760486267</v>
      </c>
      <c r="I10" s="73">
        <v>104713601</v>
      </c>
      <c r="J10" s="74">
        <v>247202781</v>
      </c>
      <c r="K10" s="74">
        <v>359142863</v>
      </c>
      <c r="L10" s="74">
        <v>14125000</v>
      </c>
      <c r="M10" s="76">
        <v>725184245</v>
      </c>
    </row>
    <row r="11" spans="1:13" ht="13" x14ac:dyDescent="0.3">
      <c r="A11" s="47" t="s">
        <v>53</v>
      </c>
      <c r="B11" s="71" t="s">
        <v>504</v>
      </c>
      <c r="C11" s="72" t="s">
        <v>505</v>
      </c>
      <c r="D11" s="73">
        <v>96319218</v>
      </c>
      <c r="E11" s="74">
        <v>558292650</v>
      </c>
      <c r="F11" s="74">
        <v>136258265</v>
      </c>
      <c r="G11" s="74">
        <v>100848000</v>
      </c>
      <c r="H11" s="75">
        <v>891718133</v>
      </c>
      <c r="I11" s="73">
        <v>143314772</v>
      </c>
      <c r="J11" s="74">
        <v>756443220</v>
      </c>
      <c r="K11" s="74">
        <v>-39356357</v>
      </c>
      <c r="L11" s="74">
        <v>382213000</v>
      </c>
      <c r="M11" s="76">
        <v>1242614635</v>
      </c>
    </row>
    <row r="12" spans="1:13" ht="13" x14ac:dyDescent="0.3">
      <c r="A12" s="47" t="s">
        <v>53</v>
      </c>
      <c r="B12" s="71" t="s">
        <v>506</v>
      </c>
      <c r="C12" s="72" t="s">
        <v>507</v>
      </c>
      <c r="D12" s="73">
        <v>4574018</v>
      </c>
      <c r="E12" s="74">
        <v>13065160</v>
      </c>
      <c r="F12" s="74">
        <v>46552975</v>
      </c>
      <c r="G12" s="74">
        <v>424000</v>
      </c>
      <c r="H12" s="75">
        <v>64616153</v>
      </c>
      <c r="I12" s="73">
        <v>823028</v>
      </c>
      <c r="J12" s="74">
        <v>8056569</v>
      </c>
      <c r="K12" s="74">
        <v>39848916</v>
      </c>
      <c r="L12" s="74">
        <v>362000</v>
      </c>
      <c r="M12" s="76">
        <v>49090513</v>
      </c>
    </row>
    <row r="13" spans="1:13" ht="13" x14ac:dyDescent="0.3">
      <c r="A13" s="47" t="s">
        <v>53</v>
      </c>
      <c r="B13" s="71" t="s">
        <v>508</v>
      </c>
      <c r="C13" s="72" t="s">
        <v>509</v>
      </c>
      <c r="D13" s="73">
        <v>43298298</v>
      </c>
      <c r="E13" s="74">
        <v>-13150886</v>
      </c>
      <c r="F13" s="74">
        <v>166372510</v>
      </c>
      <c r="G13" s="74">
        <v>10568000</v>
      </c>
      <c r="H13" s="75">
        <v>207087922</v>
      </c>
      <c r="I13" s="73">
        <v>52871969</v>
      </c>
      <c r="J13" s="74">
        <v>51726841</v>
      </c>
      <c r="K13" s="74">
        <v>185238705</v>
      </c>
      <c r="L13" s="74">
        <v>172000</v>
      </c>
      <c r="M13" s="76">
        <v>290009515</v>
      </c>
    </row>
    <row r="14" spans="1:13" ht="13" x14ac:dyDescent="0.3">
      <c r="A14" s="47" t="s">
        <v>68</v>
      </c>
      <c r="B14" s="71" t="s">
        <v>510</v>
      </c>
      <c r="C14" s="72" t="s">
        <v>511</v>
      </c>
      <c r="D14" s="73">
        <v>0</v>
      </c>
      <c r="E14" s="74">
        <v>0</v>
      </c>
      <c r="F14" s="74">
        <v>112466089</v>
      </c>
      <c r="G14" s="74">
        <v>1341000</v>
      </c>
      <c r="H14" s="75">
        <v>113807089</v>
      </c>
      <c r="I14" s="73">
        <v>0</v>
      </c>
      <c r="J14" s="74">
        <v>0</v>
      </c>
      <c r="K14" s="74">
        <v>639311</v>
      </c>
      <c r="L14" s="74">
        <v>796000</v>
      </c>
      <c r="M14" s="76">
        <v>1435311</v>
      </c>
    </row>
    <row r="15" spans="1:13" ht="14" x14ac:dyDescent="0.3">
      <c r="A15" s="48" t="s">
        <v>0</v>
      </c>
      <c r="B15" s="77" t="s">
        <v>512</v>
      </c>
      <c r="C15" s="78" t="s">
        <v>0</v>
      </c>
      <c r="D15" s="79">
        <f t="shared" ref="D15:M15" si="0">SUM(D9:D14)</f>
        <v>266155367</v>
      </c>
      <c r="E15" s="80">
        <f t="shared" si="0"/>
        <v>834418493</v>
      </c>
      <c r="F15" s="80">
        <f t="shared" si="0"/>
        <v>928965306</v>
      </c>
      <c r="G15" s="80">
        <f t="shared" si="0"/>
        <v>169233000</v>
      </c>
      <c r="H15" s="81">
        <f t="shared" si="0"/>
        <v>2198772166</v>
      </c>
      <c r="I15" s="79">
        <f t="shared" si="0"/>
        <v>305978774</v>
      </c>
      <c r="J15" s="80">
        <f t="shared" si="0"/>
        <v>945025542</v>
      </c>
      <c r="K15" s="80">
        <f t="shared" si="0"/>
        <v>662691372</v>
      </c>
      <c r="L15" s="80">
        <f t="shared" si="0"/>
        <v>417901000</v>
      </c>
      <c r="M15" s="82">
        <f t="shared" si="0"/>
        <v>2331596688</v>
      </c>
    </row>
    <row r="16" spans="1:13" ht="13" x14ac:dyDescent="0.3">
      <c r="A16" s="47" t="s">
        <v>53</v>
      </c>
      <c r="B16" s="71" t="s">
        <v>513</v>
      </c>
      <c r="C16" s="72" t="s">
        <v>514</v>
      </c>
      <c r="D16" s="73">
        <v>0</v>
      </c>
      <c r="E16" s="74">
        <v>472243</v>
      </c>
      <c r="F16" s="74">
        <v>22923791</v>
      </c>
      <c r="G16" s="74">
        <v>22455000</v>
      </c>
      <c r="H16" s="75">
        <v>45851034</v>
      </c>
      <c r="I16" s="73">
        <v>0</v>
      </c>
      <c r="J16" s="74">
        <v>112809</v>
      </c>
      <c r="K16" s="74">
        <v>45895941</v>
      </c>
      <c r="L16" s="74">
        <v>476000</v>
      </c>
      <c r="M16" s="76">
        <v>46484750</v>
      </c>
    </row>
    <row r="17" spans="1:13" ht="13" x14ac:dyDescent="0.3">
      <c r="A17" s="47" t="s">
        <v>53</v>
      </c>
      <c r="B17" s="71" t="s">
        <v>515</v>
      </c>
      <c r="C17" s="72" t="s">
        <v>516</v>
      </c>
      <c r="D17" s="73">
        <v>9313869</v>
      </c>
      <c r="E17" s="74">
        <v>41715331</v>
      </c>
      <c r="F17" s="74">
        <v>40715933</v>
      </c>
      <c r="G17" s="74">
        <v>428000</v>
      </c>
      <c r="H17" s="75">
        <v>92173133</v>
      </c>
      <c r="I17" s="73">
        <v>7623235</v>
      </c>
      <c r="J17" s="74">
        <v>19462402</v>
      </c>
      <c r="K17" s="74">
        <v>42296309</v>
      </c>
      <c r="L17" s="74">
        <v>398000</v>
      </c>
      <c r="M17" s="76">
        <v>69779946</v>
      </c>
    </row>
    <row r="18" spans="1:13" ht="13" x14ac:dyDescent="0.3">
      <c r="A18" s="47" t="s">
        <v>53</v>
      </c>
      <c r="B18" s="71" t="s">
        <v>517</v>
      </c>
      <c r="C18" s="72" t="s">
        <v>518</v>
      </c>
      <c r="D18" s="73">
        <v>45314465</v>
      </c>
      <c r="E18" s="74">
        <v>47275762</v>
      </c>
      <c r="F18" s="74">
        <v>265982999</v>
      </c>
      <c r="G18" s="74">
        <v>3678000</v>
      </c>
      <c r="H18" s="75">
        <v>362251226</v>
      </c>
      <c r="I18" s="73">
        <v>72326018</v>
      </c>
      <c r="J18" s="74">
        <v>63146658</v>
      </c>
      <c r="K18" s="74">
        <v>131805311</v>
      </c>
      <c r="L18" s="74">
        <v>3665000</v>
      </c>
      <c r="M18" s="76">
        <v>270942987</v>
      </c>
    </row>
    <row r="19" spans="1:13" ht="13" x14ac:dyDescent="0.3">
      <c r="A19" s="47" t="s">
        <v>53</v>
      </c>
      <c r="B19" s="71" t="s">
        <v>519</v>
      </c>
      <c r="C19" s="72" t="s">
        <v>520</v>
      </c>
      <c r="D19" s="73">
        <v>41035382</v>
      </c>
      <c r="E19" s="74">
        <v>81782584</v>
      </c>
      <c r="F19" s="74">
        <v>48553205</v>
      </c>
      <c r="G19" s="74">
        <v>440000</v>
      </c>
      <c r="H19" s="75">
        <v>171811171</v>
      </c>
      <c r="I19" s="73">
        <v>22258269</v>
      </c>
      <c r="J19" s="74">
        <v>41244254</v>
      </c>
      <c r="K19" s="74">
        <v>46794445</v>
      </c>
      <c r="L19" s="74">
        <v>1364000</v>
      </c>
      <c r="M19" s="76">
        <v>111660968</v>
      </c>
    </row>
    <row r="20" spans="1:13" ht="13" x14ac:dyDescent="0.3">
      <c r="A20" s="47" t="s">
        <v>53</v>
      </c>
      <c r="B20" s="71" t="s">
        <v>521</v>
      </c>
      <c r="C20" s="72" t="s">
        <v>522</v>
      </c>
      <c r="D20" s="73">
        <v>12098350</v>
      </c>
      <c r="E20" s="74">
        <v>24057798</v>
      </c>
      <c r="F20" s="74">
        <v>2306863</v>
      </c>
      <c r="G20" s="74">
        <v>525000</v>
      </c>
      <c r="H20" s="75">
        <v>38988011</v>
      </c>
      <c r="I20" s="73">
        <v>18005418</v>
      </c>
      <c r="J20" s="74">
        <v>37086945</v>
      </c>
      <c r="K20" s="74">
        <v>63778674</v>
      </c>
      <c r="L20" s="74">
        <v>1469000</v>
      </c>
      <c r="M20" s="76">
        <v>120340037</v>
      </c>
    </row>
    <row r="21" spans="1:13" ht="13" x14ac:dyDescent="0.3">
      <c r="A21" s="47" t="s">
        <v>68</v>
      </c>
      <c r="B21" s="71" t="s">
        <v>523</v>
      </c>
      <c r="C21" s="72" t="s">
        <v>524</v>
      </c>
      <c r="D21" s="73">
        <v>0</v>
      </c>
      <c r="E21" s="74">
        <v>13362642</v>
      </c>
      <c r="F21" s="74">
        <v>304909470</v>
      </c>
      <c r="G21" s="74">
        <v>2330000</v>
      </c>
      <c r="H21" s="75">
        <v>320602112</v>
      </c>
      <c r="I21" s="73">
        <v>0</v>
      </c>
      <c r="J21" s="74">
        <v>12513</v>
      </c>
      <c r="K21" s="74">
        <v>279685497</v>
      </c>
      <c r="L21" s="74">
        <v>2163000</v>
      </c>
      <c r="M21" s="76">
        <v>281861010</v>
      </c>
    </row>
    <row r="22" spans="1:13" ht="14" x14ac:dyDescent="0.3">
      <c r="A22" s="48" t="s">
        <v>0</v>
      </c>
      <c r="B22" s="77" t="s">
        <v>525</v>
      </c>
      <c r="C22" s="78" t="s">
        <v>0</v>
      </c>
      <c r="D22" s="79">
        <f t="shared" ref="D22:M22" si="1">SUM(D16:D21)</f>
        <v>107762066</v>
      </c>
      <c r="E22" s="80">
        <f t="shared" si="1"/>
        <v>208666360</v>
      </c>
      <c r="F22" s="80">
        <f t="shared" si="1"/>
        <v>685392261</v>
      </c>
      <c r="G22" s="80">
        <f t="shared" si="1"/>
        <v>29856000</v>
      </c>
      <c r="H22" s="81">
        <f t="shared" si="1"/>
        <v>1031676687</v>
      </c>
      <c r="I22" s="79">
        <f t="shared" si="1"/>
        <v>120212940</v>
      </c>
      <c r="J22" s="80">
        <f t="shared" si="1"/>
        <v>161065581</v>
      </c>
      <c r="K22" s="80">
        <f t="shared" si="1"/>
        <v>610256177</v>
      </c>
      <c r="L22" s="80">
        <f t="shared" si="1"/>
        <v>9535000</v>
      </c>
      <c r="M22" s="82">
        <f t="shared" si="1"/>
        <v>901069698</v>
      </c>
    </row>
    <row r="23" spans="1:13" ht="13" x14ac:dyDescent="0.3">
      <c r="A23" s="47" t="s">
        <v>53</v>
      </c>
      <c r="B23" s="71" t="s">
        <v>526</v>
      </c>
      <c r="C23" s="72" t="s">
        <v>527</v>
      </c>
      <c r="D23" s="73">
        <v>9602140</v>
      </c>
      <c r="E23" s="74">
        <v>73343952</v>
      </c>
      <c r="F23" s="74">
        <v>13134124</v>
      </c>
      <c r="G23" s="74">
        <v>12544000</v>
      </c>
      <c r="H23" s="75">
        <v>108624216</v>
      </c>
      <c r="I23" s="73">
        <v>13074439</v>
      </c>
      <c r="J23" s="74">
        <v>67304469</v>
      </c>
      <c r="K23" s="74">
        <v>24889110</v>
      </c>
      <c r="L23" s="74">
        <v>6913000</v>
      </c>
      <c r="M23" s="76">
        <v>112181018</v>
      </c>
    </row>
    <row r="24" spans="1:13" ht="13" x14ac:dyDescent="0.3">
      <c r="A24" s="47" t="s">
        <v>53</v>
      </c>
      <c r="B24" s="71" t="s">
        <v>528</v>
      </c>
      <c r="C24" s="72" t="s">
        <v>529</v>
      </c>
      <c r="D24" s="73">
        <v>2071432</v>
      </c>
      <c r="E24" s="74">
        <v>-100080176</v>
      </c>
      <c r="F24" s="74">
        <v>28824429</v>
      </c>
      <c r="G24" s="74">
        <v>442000</v>
      </c>
      <c r="H24" s="75">
        <v>-68742315</v>
      </c>
      <c r="I24" s="73">
        <v>532844</v>
      </c>
      <c r="J24" s="74">
        <v>7284512</v>
      </c>
      <c r="K24" s="74">
        <v>-30139823</v>
      </c>
      <c r="L24" s="74">
        <v>1137000</v>
      </c>
      <c r="M24" s="76">
        <v>-21185467</v>
      </c>
    </row>
    <row r="25" spans="1:13" ht="13" x14ac:dyDescent="0.3">
      <c r="A25" s="47" t="s">
        <v>53</v>
      </c>
      <c r="B25" s="71" t="s">
        <v>530</v>
      </c>
      <c r="C25" s="72" t="s">
        <v>531</v>
      </c>
      <c r="D25" s="73">
        <v>1952593</v>
      </c>
      <c r="E25" s="74">
        <v>3405282</v>
      </c>
      <c r="F25" s="74">
        <v>69485371</v>
      </c>
      <c r="G25" s="74">
        <v>553000</v>
      </c>
      <c r="H25" s="75">
        <v>75396246</v>
      </c>
      <c r="I25" s="73">
        <v>2116360</v>
      </c>
      <c r="J25" s="74">
        <v>3170678</v>
      </c>
      <c r="K25" s="74">
        <v>70545844</v>
      </c>
      <c r="L25" s="74">
        <v>3715000</v>
      </c>
      <c r="M25" s="76">
        <v>79547882</v>
      </c>
    </row>
    <row r="26" spans="1:13" ht="13" x14ac:dyDescent="0.3">
      <c r="A26" s="47" t="s">
        <v>53</v>
      </c>
      <c r="B26" s="71" t="s">
        <v>532</v>
      </c>
      <c r="C26" s="72" t="s">
        <v>533</v>
      </c>
      <c r="D26" s="73">
        <v>8640320</v>
      </c>
      <c r="E26" s="74">
        <v>40838167</v>
      </c>
      <c r="F26" s="74">
        <v>43092576</v>
      </c>
      <c r="G26" s="74">
        <v>2405000</v>
      </c>
      <c r="H26" s="75">
        <v>94976063</v>
      </c>
      <c r="I26" s="73">
        <v>8974082</v>
      </c>
      <c r="J26" s="74">
        <v>38520085</v>
      </c>
      <c r="K26" s="74">
        <v>38864577</v>
      </c>
      <c r="L26" s="74">
        <v>4124000</v>
      </c>
      <c r="M26" s="76">
        <v>90482744</v>
      </c>
    </row>
    <row r="27" spans="1:13" ht="13" x14ac:dyDescent="0.3">
      <c r="A27" s="47" t="s">
        <v>53</v>
      </c>
      <c r="B27" s="71" t="s">
        <v>534</v>
      </c>
      <c r="C27" s="72" t="s">
        <v>535</v>
      </c>
      <c r="D27" s="73">
        <v>22905673</v>
      </c>
      <c r="E27" s="74">
        <v>6560</v>
      </c>
      <c r="F27" s="74">
        <v>38618649</v>
      </c>
      <c r="G27" s="74">
        <v>1785000</v>
      </c>
      <c r="H27" s="75">
        <v>63315882</v>
      </c>
      <c r="I27" s="73">
        <v>0</v>
      </c>
      <c r="J27" s="74">
        <v>0</v>
      </c>
      <c r="K27" s="74">
        <v>35645924</v>
      </c>
      <c r="L27" s="74">
        <v>1612000</v>
      </c>
      <c r="M27" s="76">
        <v>37257924</v>
      </c>
    </row>
    <row r="28" spans="1:13" ht="13" x14ac:dyDescent="0.3">
      <c r="A28" s="47" t="s">
        <v>68</v>
      </c>
      <c r="B28" s="71" t="s">
        <v>536</v>
      </c>
      <c r="C28" s="72" t="s">
        <v>537</v>
      </c>
      <c r="D28" s="73">
        <v>0</v>
      </c>
      <c r="E28" s="74">
        <v>0</v>
      </c>
      <c r="F28" s="74">
        <v>13200289</v>
      </c>
      <c r="G28" s="74">
        <v>132216000</v>
      </c>
      <c r="H28" s="75">
        <v>145416289</v>
      </c>
      <c r="I28" s="73">
        <v>0</v>
      </c>
      <c r="J28" s="74">
        <v>0</v>
      </c>
      <c r="K28" s="74">
        <v>93722555</v>
      </c>
      <c r="L28" s="74">
        <v>40965000</v>
      </c>
      <c r="M28" s="76">
        <v>134687555</v>
      </c>
    </row>
    <row r="29" spans="1:13" ht="14" x14ac:dyDescent="0.3">
      <c r="A29" s="48" t="s">
        <v>0</v>
      </c>
      <c r="B29" s="77" t="s">
        <v>538</v>
      </c>
      <c r="C29" s="78" t="s">
        <v>0</v>
      </c>
      <c r="D29" s="79">
        <f t="shared" ref="D29:M29" si="2">SUM(D23:D28)</f>
        <v>45172158</v>
      </c>
      <c r="E29" s="80">
        <f t="shared" si="2"/>
        <v>17513785</v>
      </c>
      <c r="F29" s="80">
        <f t="shared" si="2"/>
        <v>206355438</v>
      </c>
      <c r="G29" s="80">
        <f t="shared" si="2"/>
        <v>149945000</v>
      </c>
      <c r="H29" s="81">
        <f t="shared" si="2"/>
        <v>418986381</v>
      </c>
      <c r="I29" s="79">
        <f t="shared" si="2"/>
        <v>24697725</v>
      </c>
      <c r="J29" s="80">
        <f t="shared" si="2"/>
        <v>116279744</v>
      </c>
      <c r="K29" s="80">
        <f t="shared" si="2"/>
        <v>233528187</v>
      </c>
      <c r="L29" s="80">
        <f t="shared" si="2"/>
        <v>58466000</v>
      </c>
      <c r="M29" s="82">
        <f t="shared" si="2"/>
        <v>432971656</v>
      </c>
    </row>
    <row r="30" spans="1:13" ht="13" x14ac:dyDescent="0.3">
      <c r="A30" s="47" t="s">
        <v>53</v>
      </c>
      <c r="B30" s="71" t="s">
        <v>539</v>
      </c>
      <c r="C30" s="72" t="s">
        <v>540</v>
      </c>
      <c r="D30" s="73">
        <v>129119548</v>
      </c>
      <c r="E30" s="74">
        <v>707871175</v>
      </c>
      <c r="F30" s="74">
        <v>363659051</v>
      </c>
      <c r="G30" s="74">
        <v>44982000</v>
      </c>
      <c r="H30" s="75">
        <v>1245631774</v>
      </c>
      <c r="I30" s="73">
        <v>120072804</v>
      </c>
      <c r="J30" s="74">
        <v>581424402</v>
      </c>
      <c r="K30" s="74">
        <v>362386997</v>
      </c>
      <c r="L30" s="74">
        <v>16391000</v>
      </c>
      <c r="M30" s="76">
        <v>1080275203</v>
      </c>
    </row>
    <row r="31" spans="1:13" ht="13" x14ac:dyDescent="0.3">
      <c r="A31" s="47" t="s">
        <v>53</v>
      </c>
      <c r="B31" s="71" t="s">
        <v>541</v>
      </c>
      <c r="C31" s="72" t="s">
        <v>542</v>
      </c>
      <c r="D31" s="73">
        <v>16855097</v>
      </c>
      <c r="E31" s="74">
        <v>51480539</v>
      </c>
      <c r="F31" s="74">
        <v>88022355</v>
      </c>
      <c r="G31" s="74">
        <v>10425000</v>
      </c>
      <c r="H31" s="75">
        <v>166782991</v>
      </c>
      <c r="I31" s="73">
        <v>16737720</v>
      </c>
      <c r="J31" s="74">
        <v>39624254</v>
      </c>
      <c r="K31" s="74">
        <v>68677138</v>
      </c>
      <c r="L31" s="74">
        <v>25394000</v>
      </c>
      <c r="M31" s="76">
        <v>150433112</v>
      </c>
    </row>
    <row r="32" spans="1:13" ht="13" x14ac:dyDescent="0.3">
      <c r="A32" s="47" t="s">
        <v>53</v>
      </c>
      <c r="B32" s="71" t="s">
        <v>543</v>
      </c>
      <c r="C32" s="72" t="s">
        <v>544</v>
      </c>
      <c r="D32" s="73">
        <v>69309751</v>
      </c>
      <c r="E32" s="74">
        <v>201877841</v>
      </c>
      <c r="F32" s="74">
        <v>677522737</v>
      </c>
      <c r="G32" s="74">
        <v>11840000</v>
      </c>
      <c r="H32" s="75">
        <v>960550329</v>
      </c>
      <c r="I32" s="73">
        <v>70222515</v>
      </c>
      <c r="J32" s="74">
        <v>256562027</v>
      </c>
      <c r="K32" s="74">
        <v>82949556</v>
      </c>
      <c r="L32" s="74">
        <v>42872000</v>
      </c>
      <c r="M32" s="76">
        <v>452606098</v>
      </c>
    </row>
    <row r="33" spans="1:13" ht="13" x14ac:dyDescent="0.3">
      <c r="A33" s="47" t="s">
        <v>68</v>
      </c>
      <c r="B33" s="71" t="s">
        <v>545</v>
      </c>
      <c r="C33" s="72" t="s">
        <v>546</v>
      </c>
      <c r="D33" s="73">
        <v>0</v>
      </c>
      <c r="E33" s="74">
        <v>0</v>
      </c>
      <c r="F33" s="74">
        <v>58406354</v>
      </c>
      <c r="G33" s="74">
        <v>3027000</v>
      </c>
      <c r="H33" s="75">
        <v>61433354</v>
      </c>
      <c r="I33" s="73">
        <v>0</v>
      </c>
      <c r="J33" s="74">
        <v>0</v>
      </c>
      <c r="K33" s="74">
        <v>59188171</v>
      </c>
      <c r="L33" s="74">
        <v>2587000</v>
      </c>
      <c r="M33" s="76">
        <v>61775171</v>
      </c>
    </row>
    <row r="34" spans="1:13" ht="14" x14ac:dyDescent="0.3">
      <c r="A34" s="48" t="s">
        <v>0</v>
      </c>
      <c r="B34" s="77" t="s">
        <v>547</v>
      </c>
      <c r="C34" s="78" t="s">
        <v>0</v>
      </c>
      <c r="D34" s="79">
        <f t="shared" ref="D34:M34" si="3">SUM(D30:D33)</f>
        <v>215284396</v>
      </c>
      <c r="E34" s="80">
        <f t="shared" si="3"/>
        <v>961229555</v>
      </c>
      <c r="F34" s="80">
        <f t="shared" si="3"/>
        <v>1187610497</v>
      </c>
      <c r="G34" s="80">
        <f t="shared" si="3"/>
        <v>70274000</v>
      </c>
      <c r="H34" s="81">
        <f t="shared" si="3"/>
        <v>2434398448</v>
      </c>
      <c r="I34" s="79">
        <f t="shared" si="3"/>
        <v>207033039</v>
      </c>
      <c r="J34" s="80">
        <f t="shared" si="3"/>
        <v>877610683</v>
      </c>
      <c r="K34" s="80">
        <f t="shared" si="3"/>
        <v>573201862</v>
      </c>
      <c r="L34" s="80">
        <f t="shared" si="3"/>
        <v>87244000</v>
      </c>
      <c r="M34" s="82">
        <f t="shared" si="3"/>
        <v>1745089584</v>
      </c>
    </row>
    <row r="35" spans="1:13" ht="14" x14ac:dyDescent="0.3">
      <c r="A35" s="49" t="s">
        <v>0</v>
      </c>
      <c r="B35" s="83" t="s">
        <v>548</v>
      </c>
      <c r="C35" s="84" t="s">
        <v>0</v>
      </c>
      <c r="D35" s="85">
        <f t="shared" ref="D35:M35" si="4">SUM(D9:D14,D16:D21,D23:D28,D30:D33)</f>
        <v>634373987</v>
      </c>
      <c r="E35" s="86">
        <f t="shared" si="4"/>
        <v>2021828193</v>
      </c>
      <c r="F35" s="86">
        <f t="shared" si="4"/>
        <v>3008323502</v>
      </c>
      <c r="G35" s="86">
        <f t="shared" si="4"/>
        <v>419308000</v>
      </c>
      <c r="H35" s="87">
        <f t="shared" si="4"/>
        <v>6083833682</v>
      </c>
      <c r="I35" s="85">
        <f t="shared" si="4"/>
        <v>657922478</v>
      </c>
      <c r="J35" s="86">
        <f t="shared" si="4"/>
        <v>2099981550</v>
      </c>
      <c r="K35" s="86">
        <f t="shared" si="4"/>
        <v>2079677598</v>
      </c>
      <c r="L35" s="86">
        <f t="shared" si="4"/>
        <v>573146000</v>
      </c>
      <c r="M35" s="88">
        <f t="shared" si="4"/>
        <v>5410727626</v>
      </c>
    </row>
    <row r="36" spans="1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549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36</v>
      </c>
      <c r="C9" s="72" t="s">
        <v>37</v>
      </c>
      <c r="D9" s="73">
        <v>3466293270</v>
      </c>
      <c r="E9" s="74">
        <v>8562201674</v>
      </c>
      <c r="F9" s="74">
        <v>5204605635</v>
      </c>
      <c r="G9" s="74">
        <v>1350636000</v>
      </c>
      <c r="H9" s="75">
        <v>18583736579</v>
      </c>
      <c r="I9" s="73">
        <v>3178999349</v>
      </c>
      <c r="J9" s="74">
        <v>7621001025</v>
      </c>
      <c r="K9" s="74">
        <v>5214490390</v>
      </c>
      <c r="L9" s="74">
        <v>910442000</v>
      </c>
      <c r="M9" s="76">
        <v>16924932764</v>
      </c>
    </row>
    <row r="10" spans="1:13" ht="14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3466293270</v>
      </c>
      <c r="E10" s="80">
        <f t="shared" si="0"/>
        <v>8562201674</v>
      </c>
      <c r="F10" s="80">
        <f t="shared" si="0"/>
        <v>5204605635</v>
      </c>
      <c r="G10" s="80">
        <f t="shared" si="0"/>
        <v>1350636000</v>
      </c>
      <c r="H10" s="81">
        <f t="shared" si="0"/>
        <v>18583736579</v>
      </c>
      <c r="I10" s="79">
        <f t="shared" si="0"/>
        <v>3178999349</v>
      </c>
      <c r="J10" s="80">
        <f t="shared" si="0"/>
        <v>7621001025</v>
      </c>
      <c r="K10" s="80">
        <f t="shared" si="0"/>
        <v>5214490390</v>
      </c>
      <c r="L10" s="80">
        <f t="shared" si="0"/>
        <v>910442000</v>
      </c>
      <c r="M10" s="82">
        <f t="shared" si="0"/>
        <v>16924932764</v>
      </c>
    </row>
    <row r="11" spans="1:13" ht="13" x14ac:dyDescent="0.3">
      <c r="A11" s="47" t="s">
        <v>53</v>
      </c>
      <c r="B11" s="71" t="s">
        <v>550</v>
      </c>
      <c r="C11" s="72" t="s">
        <v>551</v>
      </c>
      <c r="D11" s="73">
        <v>12470166</v>
      </c>
      <c r="E11" s="74">
        <v>86258683</v>
      </c>
      <c r="F11" s="74">
        <v>31067048</v>
      </c>
      <c r="G11" s="74">
        <v>9800000</v>
      </c>
      <c r="H11" s="75">
        <v>139595897</v>
      </c>
      <c r="I11" s="73">
        <v>11375858</v>
      </c>
      <c r="J11" s="74">
        <v>78407313</v>
      </c>
      <c r="K11" s="74">
        <v>72528143</v>
      </c>
      <c r="L11" s="74">
        <v>416000</v>
      </c>
      <c r="M11" s="76">
        <v>162727314</v>
      </c>
    </row>
    <row r="12" spans="1:13" ht="13" x14ac:dyDescent="0.3">
      <c r="A12" s="47" t="s">
        <v>53</v>
      </c>
      <c r="B12" s="71" t="s">
        <v>552</v>
      </c>
      <c r="C12" s="72" t="s">
        <v>553</v>
      </c>
      <c r="D12" s="73">
        <v>18911622</v>
      </c>
      <c r="E12" s="74">
        <v>60029946</v>
      </c>
      <c r="F12" s="74">
        <v>47211659</v>
      </c>
      <c r="G12" s="74">
        <v>4100000</v>
      </c>
      <c r="H12" s="75">
        <v>130253227</v>
      </c>
      <c r="I12" s="73">
        <v>16539875</v>
      </c>
      <c r="J12" s="74">
        <v>51771586</v>
      </c>
      <c r="K12" s="74">
        <v>41685066</v>
      </c>
      <c r="L12" s="74">
        <v>13829000</v>
      </c>
      <c r="M12" s="76">
        <v>123825527</v>
      </c>
    </row>
    <row r="13" spans="1:13" ht="13" x14ac:dyDescent="0.3">
      <c r="A13" s="47" t="s">
        <v>53</v>
      </c>
      <c r="B13" s="71" t="s">
        <v>554</v>
      </c>
      <c r="C13" s="72" t="s">
        <v>555</v>
      </c>
      <c r="D13" s="73">
        <v>29971249</v>
      </c>
      <c r="E13" s="74">
        <v>91542827</v>
      </c>
      <c r="F13" s="74">
        <v>37970038</v>
      </c>
      <c r="G13" s="74">
        <v>4115000</v>
      </c>
      <c r="H13" s="75">
        <v>163599114</v>
      </c>
      <c r="I13" s="73">
        <v>27348377</v>
      </c>
      <c r="J13" s="74">
        <v>79111414</v>
      </c>
      <c r="K13" s="74">
        <v>46664622</v>
      </c>
      <c r="L13" s="74">
        <v>10431000</v>
      </c>
      <c r="M13" s="76">
        <v>163555413</v>
      </c>
    </row>
    <row r="14" spans="1:13" ht="13" x14ac:dyDescent="0.3">
      <c r="A14" s="47" t="s">
        <v>53</v>
      </c>
      <c r="B14" s="71" t="s">
        <v>556</v>
      </c>
      <c r="C14" s="72" t="s">
        <v>557</v>
      </c>
      <c r="D14" s="73">
        <v>93903020</v>
      </c>
      <c r="E14" s="74">
        <v>265169370</v>
      </c>
      <c r="F14" s="74">
        <v>104074629</v>
      </c>
      <c r="G14" s="74">
        <v>629000</v>
      </c>
      <c r="H14" s="75">
        <v>463776019</v>
      </c>
      <c r="I14" s="73">
        <v>86555064</v>
      </c>
      <c r="J14" s="74">
        <v>237594639</v>
      </c>
      <c r="K14" s="74">
        <v>72771896</v>
      </c>
      <c r="L14" s="74">
        <v>20868000</v>
      </c>
      <c r="M14" s="76">
        <v>417789599</v>
      </c>
    </row>
    <row r="15" spans="1:13" ht="13" x14ac:dyDescent="0.3">
      <c r="A15" s="47" t="s">
        <v>53</v>
      </c>
      <c r="B15" s="71" t="s">
        <v>558</v>
      </c>
      <c r="C15" s="72" t="s">
        <v>559</v>
      </c>
      <c r="D15" s="73">
        <v>55007346</v>
      </c>
      <c r="E15" s="74">
        <v>204337735</v>
      </c>
      <c r="F15" s="74">
        <v>138896386</v>
      </c>
      <c r="G15" s="74">
        <v>7635000</v>
      </c>
      <c r="H15" s="75">
        <v>405876467</v>
      </c>
      <c r="I15" s="73">
        <v>52082471</v>
      </c>
      <c r="J15" s="74">
        <v>183871690</v>
      </c>
      <c r="K15" s="74">
        <v>51511904</v>
      </c>
      <c r="L15" s="74">
        <v>15537000</v>
      </c>
      <c r="M15" s="76">
        <v>303003065</v>
      </c>
    </row>
    <row r="16" spans="1:13" ht="13" x14ac:dyDescent="0.3">
      <c r="A16" s="47" t="s">
        <v>68</v>
      </c>
      <c r="B16" s="71" t="s">
        <v>560</v>
      </c>
      <c r="C16" s="72" t="s">
        <v>561</v>
      </c>
      <c r="D16" s="73">
        <v>0</v>
      </c>
      <c r="E16" s="74">
        <v>58665719</v>
      </c>
      <c r="F16" s="74">
        <v>112803127</v>
      </c>
      <c r="G16" s="74">
        <v>1391000</v>
      </c>
      <c r="H16" s="75">
        <v>172859846</v>
      </c>
      <c r="I16" s="73">
        <v>0</v>
      </c>
      <c r="J16" s="74">
        <v>43929523</v>
      </c>
      <c r="K16" s="74">
        <v>76681600</v>
      </c>
      <c r="L16" s="74">
        <v>1236000</v>
      </c>
      <c r="M16" s="76">
        <v>121847123</v>
      </c>
    </row>
    <row r="17" spans="1:13" ht="14" x14ac:dyDescent="0.3">
      <c r="A17" s="48" t="s">
        <v>0</v>
      </c>
      <c r="B17" s="77" t="s">
        <v>562</v>
      </c>
      <c r="C17" s="78" t="s">
        <v>0</v>
      </c>
      <c r="D17" s="79">
        <f t="shared" ref="D17:M17" si="1">SUM(D11:D16)</f>
        <v>210263403</v>
      </c>
      <c r="E17" s="80">
        <f t="shared" si="1"/>
        <v>766004280</v>
      </c>
      <c r="F17" s="80">
        <f t="shared" si="1"/>
        <v>472022887</v>
      </c>
      <c r="G17" s="80">
        <f t="shared" si="1"/>
        <v>27670000</v>
      </c>
      <c r="H17" s="81">
        <f t="shared" si="1"/>
        <v>1475960570</v>
      </c>
      <c r="I17" s="79">
        <f t="shared" si="1"/>
        <v>193901645</v>
      </c>
      <c r="J17" s="80">
        <f t="shared" si="1"/>
        <v>674686165</v>
      </c>
      <c r="K17" s="80">
        <f t="shared" si="1"/>
        <v>361843231</v>
      </c>
      <c r="L17" s="80">
        <f t="shared" si="1"/>
        <v>62317000</v>
      </c>
      <c r="M17" s="82">
        <f t="shared" si="1"/>
        <v>1292748041</v>
      </c>
    </row>
    <row r="18" spans="1:13" ht="13" x14ac:dyDescent="0.3">
      <c r="A18" s="47" t="s">
        <v>53</v>
      </c>
      <c r="B18" s="71" t="s">
        <v>563</v>
      </c>
      <c r="C18" s="72" t="s">
        <v>564</v>
      </c>
      <c r="D18" s="73">
        <v>18862510</v>
      </c>
      <c r="E18" s="74">
        <v>180719605</v>
      </c>
      <c r="F18" s="74">
        <v>58987194</v>
      </c>
      <c r="G18" s="74">
        <v>682000</v>
      </c>
      <c r="H18" s="75">
        <v>259251309</v>
      </c>
      <c r="I18" s="73">
        <v>17074530</v>
      </c>
      <c r="J18" s="74">
        <v>122121155</v>
      </c>
      <c r="K18" s="74">
        <v>68376257</v>
      </c>
      <c r="L18" s="74">
        <v>11829000</v>
      </c>
      <c r="M18" s="76">
        <v>219400942</v>
      </c>
    </row>
    <row r="19" spans="1:13" ht="13" x14ac:dyDescent="0.3">
      <c r="A19" s="47" t="s">
        <v>53</v>
      </c>
      <c r="B19" s="71" t="s">
        <v>565</v>
      </c>
      <c r="C19" s="72" t="s">
        <v>566</v>
      </c>
      <c r="D19" s="73">
        <v>130717032</v>
      </c>
      <c r="E19" s="74">
        <v>695404220</v>
      </c>
      <c r="F19" s="74">
        <v>-223646492</v>
      </c>
      <c r="G19" s="74">
        <v>372524000</v>
      </c>
      <c r="H19" s="75">
        <v>974998760</v>
      </c>
      <c r="I19" s="73">
        <v>117070901</v>
      </c>
      <c r="J19" s="74">
        <v>604552248</v>
      </c>
      <c r="K19" s="74">
        <v>73458321</v>
      </c>
      <c r="L19" s="74">
        <v>43921000</v>
      </c>
      <c r="M19" s="76">
        <v>839002470</v>
      </c>
    </row>
    <row r="20" spans="1:13" ht="13" x14ac:dyDescent="0.3">
      <c r="A20" s="47" t="s">
        <v>53</v>
      </c>
      <c r="B20" s="71" t="s">
        <v>567</v>
      </c>
      <c r="C20" s="72" t="s">
        <v>568</v>
      </c>
      <c r="D20" s="73">
        <v>124573349</v>
      </c>
      <c r="E20" s="74">
        <v>388180158</v>
      </c>
      <c r="F20" s="74">
        <v>187348477</v>
      </c>
      <c r="G20" s="74">
        <v>19660000</v>
      </c>
      <c r="H20" s="75">
        <v>719761984</v>
      </c>
      <c r="I20" s="73">
        <v>113745909</v>
      </c>
      <c r="J20" s="74">
        <v>338276113</v>
      </c>
      <c r="K20" s="74">
        <v>197167668</v>
      </c>
      <c r="L20" s="74">
        <v>39155000</v>
      </c>
      <c r="M20" s="76">
        <v>688344690</v>
      </c>
    </row>
    <row r="21" spans="1:13" ht="13" x14ac:dyDescent="0.3">
      <c r="A21" s="47" t="s">
        <v>53</v>
      </c>
      <c r="B21" s="71" t="s">
        <v>569</v>
      </c>
      <c r="C21" s="72" t="s">
        <v>570</v>
      </c>
      <c r="D21" s="73">
        <v>48198085</v>
      </c>
      <c r="E21" s="74">
        <v>270135927</v>
      </c>
      <c r="F21" s="74">
        <v>78393853</v>
      </c>
      <c r="G21" s="74">
        <v>6365000</v>
      </c>
      <c r="H21" s="75">
        <v>403092865</v>
      </c>
      <c r="I21" s="73">
        <v>42084201</v>
      </c>
      <c r="J21" s="74">
        <v>224116013</v>
      </c>
      <c r="K21" s="74">
        <v>62576484</v>
      </c>
      <c r="L21" s="74">
        <v>7834000</v>
      </c>
      <c r="M21" s="76">
        <v>336610698</v>
      </c>
    </row>
    <row r="22" spans="1:13" ht="13" x14ac:dyDescent="0.3">
      <c r="A22" s="47" t="s">
        <v>53</v>
      </c>
      <c r="B22" s="71" t="s">
        <v>571</v>
      </c>
      <c r="C22" s="72" t="s">
        <v>572</v>
      </c>
      <c r="D22" s="73">
        <v>28136964</v>
      </c>
      <c r="E22" s="74">
        <v>263210259</v>
      </c>
      <c r="F22" s="74">
        <v>41094099</v>
      </c>
      <c r="G22" s="74">
        <v>16037000</v>
      </c>
      <c r="H22" s="75">
        <v>348478322</v>
      </c>
      <c r="I22" s="73">
        <v>26770753</v>
      </c>
      <c r="J22" s="74">
        <v>225444567</v>
      </c>
      <c r="K22" s="74">
        <v>61776711</v>
      </c>
      <c r="L22" s="74">
        <v>4266000</v>
      </c>
      <c r="M22" s="76">
        <v>318258031</v>
      </c>
    </row>
    <row r="23" spans="1:13" ht="13" x14ac:dyDescent="0.3">
      <c r="A23" s="47" t="s">
        <v>68</v>
      </c>
      <c r="B23" s="71" t="s">
        <v>573</v>
      </c>
      <c r="C23" s="72" t="s">
        <v>574</v>
      </c>
      <c r="D23" s="73">
        <v>0</v>
      </c>
      <c r="E23" s="74">
        <v>0</v>
      </c>
      <c r="F23" s="74">
        <v>120594342</v>
      </c>
      <c r="G23" s="74">
        <v>444000</v>
      </c>
      <c r="H23" s="75">
        <v>121038342</v>
      </c>
      <c r="I23" s="73">
        <v>0</v>
      </c>
      <c r="J23" s="74">
        <v>0</v>
      </c>
      <c r="K23" s="74">
        <v>138737069</v>
      </c>
      <c r="L23" s="74">
        <v>1279000</v>
      </c>
      <c r="M23" s="76">
        <v>140016069</v>
      </c>
    </row>
    <row r="24" spans="1:13" ht="14" x14ac:dyDescent="0.3">
      <c r="A24" s="48" t="s">
        <v>0</v>
      </c>
      <c r="B24" s="77" t="s">
        <v>575</v>
      </c>
      <c r="C24" s="78" t="s">
        <v>0</v>
      </c>
      <c r="D24" s="79">
        <f t="shared" ref="D24:M24" si="2">SUM(D18:D23)</f>
        <v>350487940</v>
      </c>
      <c r="E24" s="80">
        <f t="shared" si="2"/>
        <v>1797650169</v>
      </c>
      <c r="F24" s="80">
        <f t="shared" si="2"/>
        <v>262771473</v>
      </c>
      <c r="G24" s="80">
        <f t="shared" si="2"/>
        <v>415712000</v>
      </c>
      <c r="H24" s="81">
        <f t="shared" si="2"/>
        <v>2826621582</v>
      </c>
      <c r="I24" s="79">
        <f t="shared" si="2"/>
        <v>316746294</v>
      </c>
      <c r="J24" s="80">
        <f t="shared" si="2"/>
        <v>1514510096</v>
      </c>
      <c r="K24" s="80">
        <f t="shared" si="2"/>
        <v>602092510</v>
      </c>
      <c r="L24" s="80">
        <f t="shared" si="2"/>
        <v>108284000</v>
      </c>
      <c r="M24" s="82">
        <f t="shared" si="2"/>
        <v>2541632900</v>
      </c>
    </row>
    <row r="25" spans="1:13" ht="13" x14ac:dyDescent="0.3">
      <c r="A25" s="47" t="s">
        <v>53</v>
      </c>
      <c r="B25" s="71" t="s">
        <v>576</v>
      </c>
      <c r="C25" s="72" t="s">
        <v>577</v>
      </c>
      <c r="D25" s="73">
        <v>33216375</v>
      </c>
      <c r="E25" s="74">
        <v>85834817</v>
      </c>
      <c r="F25" s="74">
        <v>58985025</v>
      </c>
      <c r="G25" s="74">
        <v>579000</v>
      </c>
      <c r="H25" s="75">
        <v>178615217</v>
      </c>
      <c r="I25" s="73">
        <v>31084167</v>
      </c>
      <c r="J25" s="74">
        <v>80014403</v>
      </c>
      <c r="K25" s="74">
        <v>56852508</v>
      </c>
      <c r="L25" s="74">
        <v>761000</v>
      </c>
      <c r="M25" s="76">
        <v>168712078</v>
      </c>
    </row>
    <row r="26" spans="1:13" ht="13" x14ac:dyDescent="0.3">
      <c r="A26" s="47" t="s">
        <v>53</v>
      </c>
      <c r="B26" s="71" t="s">
        <v>578</v>
      </c>
      <c r="C26" s="72" t="s">
        <v>579</v>
      </c>
      <c r="D26" s="73">
        <v>95573184</v>
      </c>
      <c r="E26" s="74">
        <v>306002099</v>
      </c>
      <c r="F26" s="74">
        <v>69955812</v>
      </c>
      <c r="G26" s="74">
        <v>30072000</v>
      </c>
      <c r="H26" s="75">
        <v>501603095</v>
      </c>
      <c r="I26" s="73">
        <v>90881000</v>
      </c>
      <c r="J26" s="74">
        <v>288124303</v>
      </c>
      <c r="K26" s="74">
        <v>124466688</v>
      </c>
      <c r="L26" s="74">
        <v>7529000</v>
      </c>
      <c r="M26" s="76">
        <v>511000991</v>
      </c>
    </row>
    <row r="27" spans="1:13" ht="13" x14ac:dyDescent="0.3">
      <c r="A27" s="47" t="s">
        <v>53</v>
      </c>
      <c r="B27" s="71" t="s">
        <v>580</v>
      </c>
      <c r="C27" s="72" t="s">
        <v>581</v>
      </c>
      <c r="D27" s="73">
        <v>19114401</v>
      </c>
      <c r="E27" s="74">
        <v>80518533</v>
      </c>
      <c r="F27" s="74">
        <v>23104812</v>
      </c>
      <c r="G27" s="74">
        <v>520000</v>
      </c>
      <c r="H27" s="75">
        <v>123257746</v>
      </c>
      <c r="I27" s="73">
        <v>17826434</v>
      </c>
      <c r="J27" s="74">
        <v>73043308</v>
      </c>
      <c r="K27" s="74">
        <v>22902318</v>
      </c>
      <c r="L27" s="74">
        <v>408000</v>
      </c>
      <c r="M27" s="76">
        <v>114180060</v>
      </c>
    </row>
    <row r="28" spans="1:13" ht="13" x14ac:dyDescent="0.3">
      <c r="A28" s="47" t="s">
        <v>53</v>
      </c>
      <c r="B28" s="71" t="s">
        <v>582</v>
      </c>
      <c r="C28" s="72" t="s">
        <v>583</v>
      </c>
      <c r="D28" s="73">
        <v>15838018</v>
      </c>
      <c r="E28" s="74">
        <v>57130210</v>
      </c>
      <c r="F28" s="74">
        <v>39900665</v>
      </c>
      <c r="G28" s="74">
        <v>20973000</v>
      </c>
      <c r="H28" s="75">
        <v>133841893</v>
      </c>
      <c r="I28" s="73">
        <v>14876296</v>
      </c>
      <c r="J28" s="74">
        <v>55050708</v>
      </c>
      <c r="K28" s="74">
        <v>71082604</v>
      </c>
      <c r="L28" s="74">
        <v>5141000</v>
      </c>
      <c r="M28" s="76">
        <v>146150608</v>
      </c>
    </row>
    <row r="29" spans="1:13" ht="13" x14ac:dyDescent="0.3">
      <c r="A29" s="47" t="s">
        <v>68</v>
      </c>
      <c r="B29" s="71" t="s">
        <v>584</v>
      </c>
      <c r="C29" s="72" t="s">
        <v>585</v>
      </c>
      <c r="D29" s="73">
        <v>0</v>
      </c>
      <c r="E29" s="74">
        <v>5083078</v>
      </c>
      <c r="F29" s="74">
        <v>50404661</v>
      </c>
      <c r="G29" s="74">
        <v>450000</v>
      </c>
      <c r="H29" s="75">
        <v>55937739</v>
      </c>
      <c r="I29" s="73">
        <v>0</v>
      </c>
      <c r="J29" s="74">
        <v>5461676</v>
      </c>
      <c r="K29" s="74">
        <v>82482717</v>
      </c>
      <c r="L29" s="74">
        <v>379000</v>
      </c>
      <c r="M29" s="76">
        <v>88323393</v>
      </c>
    </row>
    <row r="30" spans="1:13" ht="14" x14ac:dyDescent="0.3">
      <c r="A30" s="48" t="s">
        <v>0</v>
      </c>
      <c r="B30" s="77" t="s">
        <v>586</v>
      </c>
      <c r="C30" s="78" t="s">
        <v>0</v>
      </c>
      <c r="D30" s="79">
        <f t="shared" ref="D30:M30" si="3">SUM(D25:D29)</f>
        <v>163741978</v>
      </c>
      <c r="E30" s="80">
        <f t="shared" si="3"/>
        <v>534568737</v>
      </c>
      <c r="F30" s="80">
        <f t="shared" si="3"/>
        <v>242350975</v>
      </c>
      <c r="G30" s="80">
        <f t="shared" si="3"/>
        <v>52594000</v>
      </c>
      <c r="H30" s="81">
        <f t="shared" si="3"/>
        <v>993255690</v>
      </c>
      <c r="I30" s="79">
        <f t="shared" si="3"/>
        <v>154667897</v>
      </c>
      <c r="J30" s="80">
        <f t="shared" si="3"/>
        <v>501694398</v>
      </c>
      <c r="K30" s="80">
        <f t="shared" si="3"/>
        <v>357786835</v>
      </c>
      <c r="L30" s="80">
        <f t="shared" si="3"/>
        <v>14218000</v>
      </c>
      <c r="M30" s="82">
        <f t="shared" si="3"/>
        <v>1028367130</v>
      </c>
    </row>
    <row r="31" spans="1:13" ht="13" x14ac:dyDescent="0.3">
      <c r="A31" s="47" t="s">
        <v>53</v>
      </c>
      <c r="B31" s="71" t="s">
        <v>587</v>
      </c>
      <c r="C31" s="72" t="s">
        <v>588</v>
      </c>
      <c r="D31" s="73">
        <v>7503387</v>
      </c>
      <c r="E31" s="74">
        <v>34013078</v>
      </c>
      <c r="F31" s="74">
        <v>15567412</v>
      </c>
      <c r="G31" s="74">
        <v>1608000</v>
      </c>
      <c r="H31" s="75">
        <v>58691877</v>
      </c>
      <c r="I31" s="73">
        <v>7165603</v>
      </c>
      <c r="J31" s="74">
        <v>30530011</v>
      </c>
      <c r="K31" s="74">
        <v>15070077</v>
      </c>
      <c r="L31" s="74">
        <v>376000</v>
      </c>
      <c r="M31" s="76">
        <v>53141691</v>
      </c>
    </row>
    <row r="32" spans="1:13" ht="13" x14ac:dyDescent="0.3">
      <c r="A32" s="47" t="s">
        <v>53</v>
      </c>
      <c r="B32" s="71" t="s">
        <v>589</v>
      </c>
      <c r="C32" s="72" t="s">
        <v>590</v>
      </c>
      <c r="D32" s="73">
        <v>34399217</v>
      </c>
      <c r="E32" s="74">
        <v>103349657</v>
      </c>
      <c r="F32" s="74">
        <v>54728482</v>
      </c>
      <c r="G32" s="74">
        <v>406000</v>
      </c>
      <c r="H32" s="75">
        <v>192883356</v>
      </c>
      <c r="I32" s="73">
        <v>31485771</v>
      </c>
      <c r="J32" s="74">
        <v>91747419</v>
      </c>
      <c r="K32" s="74">
        <v>48821486</v>
      </c>
      <c r="L32" s="74">
        <v>1532000</v>
      </c>
      <c r="M32" s="76">
        <v>173586676</v>
      </c>
    </row>
    <row r="33" spans="1:13" ht="13" x14ac:dyDescent="0.3">
      <c r="A33" s="47" t="s">
        <v>53</v>
      </c>
      <c r="B33" s="71" t="s">
        <v>591</v>
      </c>
      <c r="C33" s="72" t="s">
        <v>592</v>
      </c>
      <c r="D33" s="73">
        <v>71628547</v>
      </c>
      <c r="E33" s="74">
        <v>303672563</v>
      </c>
      <c r="F33" s="74">
        <v>102802902</v>
      </c>
      <c r="G33" s="74">
        <v>5334000</v>
      </c>
      <c r="H33" s="75">
        <v>483438012</v>
      </c>
      <c r="I33" s="73">
        <v>61910061</v>
      </c>
      <c r="J33" s="74">
        <v>274949235</v>
      </c>
      <c r="K33" s="74">
        <v>88866714</v>
      </c>
      <c r="L33" s="74">
        <v>591000</v>
      </c>
      <c r="M33" s="76">
        <v>426317010</v>
      </c>
    </row>
    <row r="34" spans="1:13" ht="13" x14ac:dyDescent="0.3">
      <c r="A34" s="47" t="s">
        <v>53</v>
      </c>
      <c r="B34" s="71" t="s">
        <v>593</v>
      </c>
      <c r="C34" s="72" t="s">
        <v>594</v>
      </c>
      <c r="D34" s="73">
        <v>121158228</v>
      </c>
      <c r="E34" s="74">
        <v>445579124</v>
      </c>
      <c r="F34" s="74">
        <v>15319320</v>
      </c>
      <c r="G34" s="74">
        <v>143490000</v>
      </c>
      <c r="H34" s="75">
        <v>725546672</v>
      </c>
      <c r="I34" s="73">
        <v>114630698</v>
      </c>
      <c r="J34" s="74">
        <v>412729258</v>
      </c>
      <c r="K34" s="74">
        <v>-201343578</v>
      </c>
      <c r="L34" s="74">
        <v>363218000</v>
      </c>
      <c r="M34" s="76">
        <v>689234378</v>
      </c>
    </row>
    <row r="35" spans="1:13" ht="13" x14ac:dyDescent="0.3">
      <c r="A35" s="47" t="s">
        <v>53</v>
      </c>
      <c r="B35" s="71" t="s">
        <v>595</v>
      </c>
      <c r="C35" s="72" t="s">
        <v>596</v>
      </c>
      <c r="D35" s="73">
        <v>-544283</v>
      </c>
      <c r="E35" s="74">
        <v>153174738</v>
      </c>
      <c r="F35" s="74">
        <v>54361200</v>
      </c>
      <c r="G35" s="74">
        <v>3922000</v>
      </c>
      <c r="H35" s="75">
        <v>210913655</v>
      </c>
      <c r="I35" s="73">
        <v>-274444</v>
      </c>
      <c r="J35" s="74">
        <v>111506190</v>
      </c>
      <c r="K35" s="74">
        <v>48790395</v>
      </c>
      <c r="L35" s="74">
        <v>447000</v>
      </c>
      <c r="M35" s="76">
        <v>160469141</v>
      </c>
    </row>
    <row r="36" spans="1:13" ht="13" x14ac:dyDescent="0.3">
      <c r="A36" s="47" t="s">
        <v>53</v>
      </c>
      <c r="B36" s="71" t="s">
        <v>597</v>
      </c>
      <c r="C36" s="72" t="s">
        <v>598</v>
      </c>
      <c r="D36" s="73">
        <v>55921847</v>
      </c>
      <c r="E36" s="74">
        <v>134109769</v>
      </c>
      <c r="F36" s="74">
        <v>141343775</v>
      </c>
      <c r="G36" s="74">
        <v>1644000</v>
      </c>
      <c r="H36" s="75">
        <v>333019391</v>
      </c>
      <c r="I36" s="73">
        <v>45947619</v>
      </c>
      <c r="J36" s="74">
        <v>125215441</v>
      </c>
      <c r="K36" s="74">
        <v>80556494</v>
      </c>
      <c r="L36" s="74">
        <v>5522000</v>
      </c>
      <c r="M36" s="76">
        <v>257241554</v>
      </c>
    </row>
    <row r="37" spans="1:13" ht="13" x14ac:dyDescent="0.3">
      <c r="A37" s="47" t="s">
        <v>53</v>
      </c>
      <c r="B37" s="71" t="s">
        <v>599</v>
      </c>
      <c r="C37" s="72" t="s">
        <v>600</v>
      </c>
      <c r="D37" s="73">
        <v>71545218</v>
      </c>
      <c r="E37" s="74">
        <v>152613643</v>
      </c>
      <c r="F37" s="74">
        <v>91161400</v>
      </c>
      <c r="G37" s="74">
        <v>8017000</v>
      </c>
      <c r="H37" s="75">
        <v>323337261</v>
      </c>
      <c r="I37" s="73">
        <v>67520776</v>
      </c>
      <c r="J37" s="74">
        <v>121133297</v>
      </c>
      <c r="K37" s="74">
        <v>70293982</v>
      </c>
      <c r="L37" s="74">
        <v>20880000</v>
      </c>
      <c r="M37" s="76">
        <v>279828055</v>
      </c>
    </row>
    <row r="38" spans="1:13" ht="13" x14ac:dyDescent="0.3">
      <c r="A38" s="47" t="s">
        <v>68</v>
      </c>
      <c r="B38" s="71" t="s">
        <v>601</v>
      </c>
      <c r="C38" s="72" t="s">
        <v>602</v>
      </c>
      <c r="D38" s="73">
        <v>0</v>
      </c>
      <c r="E38" s="74">
        <v>-1105000</v>
      </c>
      <c r="F38" s="74">
        <v>146674159</v>
      </c>
      <c r="G38" s="74">
        <v>1541000</v>
      </c>
      <c r="H38" s="75">
        <v>147110159</v>
      </c>
      <c r="I38" s="73">
        <v>0</v>
      </c>
      <c r="J38" s="74">
        <v>0</v>
      </c>
      <c r="K38" s="74">
        <v>117561340</v>
      </c>
      <c r="L38" s="74">
        <v>1279000</v>
      </c>
      <c r="M38" s="76">
        <v>118840340</v>
      </c>
    </row>
    <row r="39" spans="1:13" ht="14" x14ac:dyDescent="0.3">
      <c r="A39" s="48" t="s">
        <v>0</v>
      </c>
      <c r="B39" s="77" t="s">
        <v>603</v>
      </c>
      <c r="C39" s="78" t="s">
        <v>0</v>
      </c>
      <c r="D39" s="79">
        <f t="shared" ref="D39:M39" si="4">SUM(D31:D38)</f>
        <v>361612161</v>
      </c>
      <c r="E39" s="80">
        <f t="shared" si="4"/>
        <v>1325407572</v>
      </c>
      <c r="F39" s="80">
        <f t="shared" si="4"/>
        <v>621958650</v>
      </c>
      <c r="G39" s="80">
        <f t="shared" si="4"/>
        <v>165962000</v>
      </c>
      <c r="H39" s="81">
        <f t="shared" si="4"/>
        <v>2474940383</v>
      </c>
      <c r="I39" s="79">
        <f t="shared" si="4"/>
        <v>328386084</v>
      </c>
      <c r="J39" s="80">
        <f t="shared" si="4"/>
        <v>1167810851</v>
      </c>
      <c r="K39" s="80">
        <f t="shared" si="4"/>
        <v>268616910</v>
      </c>
      <c r="L39" s="80">
        <f t="shared" si="4"/>
        <v>393845000</v>
      </c>
      <c r="M39" s="82">
        <f t="shared" si="4"/>
        <v>2158658845</v>
      </c>
    </row>
    <row r="40" spans="1:13" ht="13" x14ac:dyDescent="0.3">
      <c r="A40" s="47" t="s">
        <v>53</v>
      </c>
      <c r="B40" s="71" t="s">
        <v>604</v>
      </c>
      <c r="C40" s="72" t="s">
        <v>605</v>
      </c>
      <c r="D40" s="73">
        <v>-3210</v>
      </c>
      <c r="E40" s="74">
        <v>7156661</v>
      </c>
      <c r="F40" s="74">
        <v>151652</v>
      </c>
      <c r="G40" s="74">
        <v>7311000</v>
      </c>
      <c r="H40" s="75">
        <v>14616103</v>
      </c>
      <c r="I40" s="73">
        <v>20259</v>
      </c>
      <c r="J40" s="74">
        <v>8185129</v>
      </c>
      <c r="K40" s="74">
        <v>10234214</v>
      </c>
      <c r="L40" s="74">
        <v>5406000</v>
      </c>
      <c r="M40" s="76">
        <v>23845602</v>
      </c>
    </row>
    <row r="41" spans="1:13" ht="13" x14ac:dyDescent="0.3">
      <c r="A41" s="47" t="s">
        <v>53</v>
      </c>
      <c r="B41" s="71" t="s">
        <v>606</v>
      </c>
      <c r="C41" s="72" t="s">
        <v>607</v>
      </c>
      <c r="D41" s="73">
        <v>1337956</v>
      </c>
      <c r="E41" s="74">
        <v>9615207</v>
      </c>
      <c r="F41" s="74">
        <v>25042696</v>
      </c>
      <c r="G41" s="74">
        <v>0</v>
      </c>
      <c r="H41" s="75">
        <v>35995859</v>
      </c>
      <c r="I41" s="73">
        <v>1149336</v>
      </c>
      <c r="J41" s="74">
        <v>8476995</v>
      </c>
      <c r="K41" s="74">
        <v>3811190</v>
      </c>
      <c r="L41" s="74">
        <v>5360000</v>
      </c>
      <c r="M41" s="76">
        <v>18797521</v>
      </c>
    </row>
    <row r="42" spans="1:13" ht="13" x14ac:dyDescent="0.3">
      <c r="A42" s="47" t="s">
        <v>53</v>
      </c>
      <c r="B42" s="71" t="s">
        <v>608</v>
      </c>
      <c r="C42" s="72" t="s">
        <v>609</v>
      </c>
      <c r="D42" s="73">
        <v>14357264</v>
      </c>
      <c r="E42" s="74">
        <v>41658232</v>
      </c>
      <c r="F42" s="74">
        <v>58590787</v>
      </c>
      <c r="G42" s="74">
        <v>17890000</v>
      </c>
      <c r="H42" s="75">
        <v>132496283</v>
      </c>
      <c r="I42" s="73">
        <v>14063573</v>
      </c>
      <c r="J42" s="74">
        <v>64841618</v>
      </c>
      <c r="K42" s="74">
        <v>10377981</v>
      </c>
      <c r="L42" s="74">
        <v>4040000</v>
      </c>
      <c r="M42" s="76">
        <v>93323172</v>
      </c>
    </row>
    <row r="43" spans="1:13" ht="13" x14ac:dyDescent="0.3">
      <c r="A43" s="47" t="s">
        <v>68</v>
      </c>
      <c r="B43" s="71" t="s">
        <v>610</v>
      </c>
      <c r="C43" s="72" t="s">
        <v>611</v>
      </c>
      <c r="D43" s="73">
        <v>0</v>
      </c>
      <c r="E43" s="74">
        <v>0</v>
      </c>
      <c r="F43" s="74">
        <v>28038444</v>
      </c>
      <c r="G43" s="74">
        <v>1090000</v>
      </c>
      <c r="H43" s="75">
        <v>29128444</v>
      </c>
      <c r="I43" s="73">
        <v>0</v>
      </c>
      <c r="J43" s="74">
        <v>0</v>
      </c>
      <c r="K43" s="74">
        <v>45120762</v>
      </c>
      <c r="L43" s="74">
        <v>445000</v>
      </c>
      <c r="M43" s="76">
        <v>45565762</v>
      </c>
    </row>
    <row r="44" spans="1:13" ht="14" x14ac:dyDescent="0.3">
      <c r="A44" s="48" t="s">
        <v>0</v>
      </c>
      <c r="B44" s="77" t="s">
        <v>612</v>
      </c>
      <c r="C44" s="78" t="s">
        <v>0</v>
      </c>
      <c r="D44" s="79">
        <f t="shared" ref="D44:M44" si="5">SUM(D40:D43)</f>
        <v>15692010</v>
      </c>
      <c r="E44" s="80">
        <f t="shared" si="5"/>
        <v>58430100</v>
      </c>
      <c r="F44" s="80">
        <f t="shared" si="5"/>
        <v>111823579</v>
      </c>
      <c r="G44" s="80">
        <f t="shared" si="5"/>
        <v>26291000</v>
      </c>
      <c r="H44" s="81">
        <f t="shared" si="5"/>
        <v>212236689</v>
      </c>
      <c r="I44" s="79">
        <f t="shared" si="5"/>
        <v>15233168</v>
      </c>
      <c r="J44" s="80">
        <f t="shared" si="5"/>
        <v>81503742</v>
      </c>
      <c r="K44" s="80">
        <f t="shared" si="5"/>
        <v>69544147</v>
      </c>
      <c r="L44" s="80">
        <f t="shared" si="5"/>
        <v>15251000</v>
      </c>
      <c r="M44" s="82">
        <f t="shared" si="5"/>
        <v>181532057</v>
      </c>
    </row>
    <row r="45" spans="1:13" ht="14" x14ac:dyDescent="0.3">
      <c r="A45" s="49" t="s">
        <v>0</v>
      </c>
      <c r="B45" s="83" t="s">
        <v>613</v>
      </c>
      <c r="C45" s="84" t="s">
        <v>0</v>
      </c>
      <c r="D45" s="85">
        <f t="shared" ref="D45:M45" si="6">SUM(D9,D11:D16,D18:D23,D25:D29,D31:D38,D40:D43)</f>
        <v>4568090762</v>
      </c>
      <c r="E45" s="86">
        <f t="shared" si="6"/>
        <v>13044262532</v>
      </c>
      <c r="F45" s="86">
        <f t="shared" si="6"/>
        <v>6915533199</v>
      </c>
      <c r="G45" s="86">
        <f t="shared" si="6"/>
        <v>2038865000</v>
      </c>
      <c r="H45" s="87">
        <f t="shared" si="6"/>
        <v>26566751493</v>
      </c>
      <c r="I45" s="85">
        <f t="shared" si="6"/>
        <v>4187934437</v>
      </c>
      <c r="J45" s="86">
        <f t="shared" si="6"/>
        <v>11561206277</v>
      </c>
      <c r="K45" s="86">
        <f t="shared" si="6"/>
        <v>6874374023</v>
      </c>
      <c r="L45" s="86">
        <f t="shared" si="6"/>
        <v>1504357000</v>
      </c>
      <c r="M45" s="88">
        <f t="shared" si="6"/>
        <v>24127871737</v>
      </c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1"/>
  <sheetViews>
    <sheetView showGridLines="0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0" width="10.7265625" customWidth="1"/>
    <col min="11" max="11" width="11.7265625" customWidth="1"/>
    <col min="12" max="12" width="10.7265625" customWidth="1"/>
    <col min="13" max="13" width="11.7265625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6.5" customHeight="1" x14ac:dyDescent="0.3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3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3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ht="13" x14ac:dyDescent="0.3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ht="13" x14ac:dyDescent="0.3">
      <c r="A7" s="7" t="s">
        <v>0</v>
      </c>
      <c r="B7" s="8" t="s">
        <v>33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ht="13" x14ac:dyDescent="0.3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ht="13" x14ac:dyDescent="0.3">
      <c r="A9" s="22" t="s">
        <v>14</v>
      </c>
      <c r="B9" s="50" t="s">
        <v>34</v>
      </c>
      <c r="C9" s="51" t="s">
        <v>35</v>
      </c>
      <c r="D9" s="52">
        <v>505384080</v>
      </c>
      <c r="E9" s="53">
        <v>1276290700</v>
      </c>
      <c r="F9" s="53">
        <v>822647893</v>
      </c>
      <c r="G9" s="53">
        <v>86660000</v>
      </c>
      <c r="H9" s="54">
        <v>2690982673</v>
      </c>
      <c r="I9" s="55">
        <v>500805338</v>
      </c>
      <c r="J9" s="56">
        <v>1062565098</v>
      </c>
      <c r="K9" s="53">
        <v>922380712</v>
      </c>
      <c r="L9" s="56">
        <v>129518000</v>
      </c>
      <c r="M9" s="89">
        <v>2615269148</v>
      </c>
    </row>
    <row r="10" spans="1:13" s="6" customFormat="1" ht="13" x14ac:dyDescent="0.3">
      <c r="A10" s="22" t="s">
        <v>14</v>
      </c>
      <c r="B10" s="50" t="s">
        <v>36</v>
      </c>
      <c r="C10" s="51" t="s">
        <v>37</v>
      </c>
      <c r="D10" s="52">
        <v>3466293270</v>
      </c>
      <c r="E10" s="53">
        <v>8562201674</v>
      </c>
      <c r="F10" s="53">
        <v>5204605635</v>
      </c>
      <c r="G10" s="53">
        <v>1350636000</v>
      </c>
      <c r="H10" s="54">
        <v>18583736579</v>
      </c>
      <c r="I10" s="55">
        <v>3178999349</v>
      </c>
      <c r="J10" s="56">
        <v>7621001025</v>
      </c>
      <c r="K10" s="53">
        <v>5214490390</v>
      </c>
      <c r="L10" s="56">
        <v>910442000</v>
      </c>
      <c r="M10" s="89">
        <v>16924932764</v>
      </c>
    </row>
    <row r="11" spans="1:13" s="6" customFormat="1" ht="13" x14ac:dyDescent="0.3">
      <c r="A11" s="22" t="s">
        <v>14</v>
      </c>
      <c r="B11" s="50" t="s">
        <v>38</v>
      </c>
      <c r="C11" s="51" t="s">
        <v>39</v>
      </c>
      <c r="D11" s="52">
        <v>2668374086</v>
      </c>
      <c r="E11" s="53">
        <v>9010298725</v>
      </c>
      <c r="F11" s="53">
        <v>2770034962</v>
      </c>
      <c r="G11" s="53">
        <v>500791000</v>
      </c>
      <c r="H11" s="54">
        <v>14949498773</v>
      </c>
      <c r="I11" s="55">
        <v>2132780782</v>
      </c>
      <c r="J11" s="56">
        <v>7341184050</v>
      </c>
      <c r="K11" s="53">
        <v>2441727497</v>
      </c>
      <c r="L11" s="56">
        <v>782731000</v>
      </c>
      <c r="M11" s="89">
        <v>12698423329</v>
      </c>
    </row>
    <row r="12" spans="1:13" s="6" customFormat="1" ht="13" x14ac:dyDescent="0.3">
      <c r="A12" s="22" t="s">
        <v>14</v>
      </c>
      <c r="B12" s="50" t="s">
        <v>40</v>
      </c>
      <c r="C12" s="51" t="s">
        <v>41</v>
      </c>
      <c r="D12" s="52">
        <v>3550415720</v>
      </c>
      <c r="E12" s="53">
        <v>8280492914</v>
      </c>
      <c r="F12" s="53">
        <v>3317271583</v>
      </c>
      <c r="G12" s="53">
        <v>721228000</v>
      </c>
      <c r="H12" s="54">
        <v>15869408217</v>
      </c>
      <c r="I12" s="55">
        <v>3292421073</v>
      </c>
      <c r="J12" s="56">
        <v>7225500479</v>
      </c>
      <c r="K12" s="53">
        <v>3223712074</v>
      </c>
      <c r="L12" s="56">
        <v>549785000</v>
      </c>
      <c r="M12" s="89">
        <v>14291418626</v>
      </c>
    </row>
    <row r="13" spans="1:13" s="6" customFormat="1" ht="13" x14ac:dyDescent="0.3">
      <c r="A13" s="22" t="s">
        <v>14</v>
      </c>
      <c r="B13" s="50" t="s">
        <v>42</v>
      </c>
      <c r="C13" s="51" t="s">
        <v>43</v>
      </c>
      <c r="D13" s="52">
        <v>4688561246</v>
      </c>
      <c r="E13" s="53">
        <v>11519311685</v>
      </c>
      <c r="F13" s="53">
        <v>6740721369</v>
      </c>
      <c r="G13" s="53">
        <v>629909000</v>
      </c>
      <c r="H13" s="54">
        <v>23578503300</v>
      </c>
      <c r="I13" s="55">
        <v>4392884396</v>
      </c>
      <c r="J13" s="56">
        <v>9987178764</v>
      </c>
      <c r="K13" s="53">
        <v>6314161336</v>
      </c>
      <c r="L13" s="56">
        <v>755951000</v>
      </c>
      <c r="M13" s="89">
        <v>21450175496</v>
      </c>
    </row>
    <row r="14" spans="1:13" s="6" customFormat="1" ht="13" x14ac:dyDescent="0.3">
      <c r="A14" s="22" t="s">
        <v>14</v>
      </c>
      <c r="B14" s="50" t="s">
        <v>44</v>
      </c>
      <c r="C14" s="51" t="s">
        <v>45</v>
      </c>
      <c r="D14" s="52">
        <v>444006602</v>
      </c>
      <c r="E14" s="53">
        <v>1415520796</v>
      </c>
      <c r="F14" s="53">
        <v>577256475</v>
      </c>
      <c r="G14" s="53">
        <v>162606000</v>
      </c>
      <c r="H14" s="54">
        <v>2599389873</v>
      </c>
      <c r="I14" s="55">
        <v>413127036</v>
      </c>
      <c r="J14" s="56">
        <v>1475564180</v>
      </c>
      <c r="K14" s="53">
        <v>627823771</v>
      </c>
      <c r="L14" s="56">
        <v>119814000</v>
      </c>
      <c r="M14" s="89">
        <v>2636328987</v>
      </c>
    </row>
    <row r="15" spans="1:13" s="6" customFormat="1" ht="13" x14ac:dyDescent="0.3">
      <c r="A15" s="22" t="s">
        <v>14</v>
      </c>
      <c r="B15" s="50" t="s">
        <v>46</v>
      </c>
      <c r="C15" s="51" t="s">
        <v>47</v>
      </c>
      <c r="D15" s="52">
        <v>0</v>
      </c>
      <c r="E15" s="53">
        <v>0</v>
      </c>
      <c r="F15" s="53">
        <v>-128969000</v>
      </c>
      <c r="G15" s="53">
        <v>128969000</v>
      </c>
      <c r="H15" s="54">
        <v>0</v>
      </c>
      <c r="I15" s="55">
        <v>-40371734</v>
      </c>
      <c r="J15" s="56">
        <v>2085062269</v>
      </c>
      <c r="K15" s="53">
        <v>1099407757</v>
      </c>
      <c r="L15" s="56">
        <v>318725000</v>
      </c>
      <c r="M15" s="89">
        <v>3462823292</v>
      </c>
    </row>
    <row r="16" spans="1:13" s="6" customFormat="1" ht="13" x14ac:dyDescent="0.3">
      <c r="A16" s="22" t="s">
        <v>14</v>
      </c>
      <c r="B16" s="50" t="s">
        <v>48</v>
      </c>
      <c r="C16" s="51" t="s">
        <v>49</v>
      </c>
      <c r="D16" s="52">
        <v>2913410186</v>
      </c>
      <c r="E16" s="53">
        <v>7523962146</v>
      </c>
      <c r="F16" s="53">
        <v>2835300502</v>
      </c>
      <c r="G16" s="53">
        <v>236536000</v>
      </c>
      <c r="H16" s="54">
        <v>13509208834</v>
      </c>
      <c r="I16" s="55">
        <v>2567626583</v>
      </c>
      <c r="J16" s="56">
        <v>6629557749</v>
      </c>
      <c r="K16" s="53">
        <v>1909650300</v>
      </c>
      <c r="L16" s="56">
        <v>902602000</v>
      </c>
      <c r="M16" s="89">
        <v>12009436632</v>
      </c>
    </row>
    <row r="17" spans="1:13" s="6" customFormat="1" ht="13" x14ac:dyDescent="0.3">
      <c r="A17" s="22" t="s">
        <v>0</v>
      </c>
      <c r="B17" s="90" t="s">
        <v>52</v>
      </c>
      <c r="C17" s="51" t="s">
        <v>0</v>
      </c>
      <c r="D17" s="60">
        <f t="shared" ref="D17:M17" si="0">SUM(D9:D16)</f>
        <v>18236445190</v>
      </c>
      <c r="E17" s="61">
        <f t="shared" si="0"/>
        <v>47588078640</v>
      </c>
      <c r="F17" s="61">
        <f t="shared" si="0"/>
        <v>22138869419</v>
      </c>
      <c r="G17" s="61">
        <f t="shared" si="0"/>
        <v>3817335000</v>
      </c>
      <c r="H17" s="91">
        <f t="shared" si="0"/>
        <v>91780728249</v>
      </c>
      <c r="I17" s="92">
        <f t="shared" si="0"/>
        <v>16438272823</v>
      </c>
      <c r="J17" s="93">
        <f t="shared" si="0"/>
        <v>43427613614</v>
      </c>
      <c r="K17" s="61">
        <f t="shared" si="0"/>
        <v>21753353837</v>
      </c>
      <c r="L17" s="93">
        <f t="shared" si="0"/>
        <v>4469568000</v>
      </c>
      <c r="M17" s="94">
        <f t="shared" si="0"/>
        <v>86088808274</v>
      </c>
    </row>
    <row r="18" spans="1:13" s="6" customFormat="1" ht="13" x14ac:dyDescent="0.3">
      <c r="A18" s="24"/>
      <c r="B18" s="95"/>
      <c r="C18" s="96"/>
      <c r="D18" s="97"/>
      <c r="E18" s="98"/>
      <c r="F18" s="98"/>
      <c r="G18" s="98"/>
      <c r="H18" s="99"/>
      <c r="I18" s="100"/>
      <c r="J18" s="101"/>
      <c r="K18" s="98"/>
      <c r="L18" s="101"/>
      <c r="M18" s="102"/>
    </row>
    <row r="19" spans="1:13" x14ac:dyDescent="0.25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pans="1:13" x14ac:dyDescent="0.25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3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5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19:M19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50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34</v>
      </c>
      <c r="C9" s="72" t="s">
        <v>35</v>
      </c>
      <c r="D9" s="73">
        <v>505384080</v>
      </c>
      <c r="E9" s="74">
        <v>1276290700</v>
      </c>
      <c r="F9" s="74">
        <v>822647893</v>
      </c>
      <c r="G9" s="74">
        <v>86660000</v>
      </c>
      <c r="H9" s="75">
        <v>2690982673</v>
      </c>
      <c r="I9" s="73">
        <v>500805338</v>
      </c>
      <c r="J9" s="74">
        <v>1062565098</v>
      </c>
      <c r="K9" s="74">
        <v>922380712</v>
      </c>
      <c r="L9" s="74">
        <v>129518000</v>
      </c>
      <c r="M9" s="76">
        <v>2615269148</v>
      </c>
    </row>
    <row r="10" spans="1:13" ht="13" x14ac:dyDescent="0.3">
      <c r="A10" s="47" t="s">
        <v>51</v>
      </c>
      <c r="B10" s="71" t="s">
        <v>46</v>
      </c>
      <c r="C10" s="72" t="s">
        <v>47</v>
      </c>
      <c r="D10" s="73">
        <v>0</v>
      </c>
      <c r="E10" s="74">
        <v>0</v>
      </c>
      <c r="F10" s="74">
        <v>-128969000</v>
      </c>
      <c r="G10" s="74">
        <v>128969000</v>
      </c>
      <c r="H10" s="75">
        <v>0</v>
      </c>
      <c r="I10" s="73">
        <v>-40371734</v>
      </c>
      <c r="J10" s="74">
        <v>2085062269</v>
      </c>
      <c r="K10" s="74">
        <v>1099407757</v>
      </c>
      <c r="L10" s="74">
        <v>318725000</v>
      </c>
      <c r="M10" s="76">
        <v>3462823292</v>
      </c>
    </row>
    <row r="11" spans="1:13" ht="14" x14ac:dyDescent="0.3">
      <c r="A11" s="48" t="s">
        <v>0</v>
      </c>
      <c r="B11" s="77" t="s">
        <v>52</v>
      </c>
      <c r="C11" s="78" t="s">
        <v>0</v>
      </c>
      <c r="D11" s="79">
        <f t="shared" ref="D11:M11" si="0">SUM(D9:D10)</f>
        <v>505384080</v>
      </c>
      <c r="E11" s="80">
        <f t="shared" si="0"/>
        <v>1276290700</v>
      </c>
      <c r="F11" s="80">
        <f t="shared" si="0"/>
        <v>693678893</v>
      </c>
      <c r="G11" s="80">
        <f t="shared" si="0"/>
        <v>215629000</v>
      </c>
      <c r="H11" s="81">
        <f t="shared" si="0"/>
        <v>2690982673</v>
      </c>
      <c r="I11" s="79">
        <f t="shared" si="0"/>
        <v>460433604</v>
      </c>
      <c r="J11" s="80">
        <f t="shared" si="0"/>
        <v>3147627367</v>
      </c>
      <c r="K11" s="80">
        <f t="shared" si="0"/>
        <v>2021788469</v>
      </c>
      <c r="L11" s="80">
        <f t="shared" si="0"/>
        <v>448243000</v>
      </c>
      <c r="M11" s="82">
        <f t="shared" si="0"/>
        <v>6078092440</v>
      </c>
    </row>
    <row r="12" spans="1:13" ht="13" x14ac:dyDescent="0.3">
      <c r="A12" s="47" t="s">
        <v>53</v>
      </c>
      <c r="B12" s="71" t="s">
        <v>54</v>
      </c>
      <c r="C12" s="72" t="s">
        <v>55</v>
      </c>
      <c r="D12" s="73">
        <v>-887</v>
      </c>
      <c r="E12" s="74">
        <v>95222559</v>
      </c>
      <c r="F12" s="74">
        <v>43603287</v>
      </c>
      <c r="G12" s="74">
        <v>4517000</v>
      </c>
      <c r="H12" s="75">
        <v>143341959</v>
      </c>
      <c r="I12" s="73">
        <v>-137001</v>
      </c>
      <c r="J12" s="74">
        <v>75977485</v>
      </c>
      <c r="K12" s="74">
        <v>19029952</v>
      </c>
      <c r="L12" s="74">
        <v>21573000</v>
      </c>
      <c r="M12" s="76">
        <v>116443436</v>
      </c>
    </row>
    <row r="13" spans="1:13" ht="13" x14ac:dyDescent="0.3">
      <c r="A13" s="47" t="s">
        <v>53</v>
      </c>
      <c r="B13" s="71" t="s">
        <v>56</v>
      </c>
      <c r="C13" s="72" t="s">
        <v>57</v>
      </c>
      <c r="D13" s="73">
        <v>2166818</v>
      </c>
      <c r="E13" s="74">
        <v>45712966</v>
      </c>
      <c r="F13" s="74">
        <v>-330295</v>
      </c>
      <c r="G13" s="74">
        <v>23406000</v>
      </c>
      <c r="H13" s="75">
        <v>70955489</v>
      </c>
      <c r="I13" s="73">
        <v>1089982</v>
      </c>
      <c r="J13" s="74">
        <v>7783707</v>
      </c>
      <c r="K13" s="74">
        <v>2865771</v>
      </c>
      <c r="L13" s="74">
        <v>18688000</v>
      </c>
      <c r="M13" s="76">
        <v>30427460</v>
      </c>
    </row>
    <row r="14" spans="1:13" ht="13" x14ac:dyDescent="0.3">
      <c r="A14" s="47" t="s">
        <v>53</v>
      </c>
      <c r="B14" s="71" t="s">
        <v>58</v>
      </c>
      <c r="C14" s="72" t="s">
        <v>59</v>
      </c>
      <c r="D14" s="73">
        <v>21160626</v>
      </c>
      <c r="E14" s="74">
        <v>100543326</v>
      </c>
      <c r="F14" s="74">
        <v>72628929</v>
      </c>
      <c r="G14" s="74">
        <v>1308000</v>
      </c>
      <c r="H14" s="75">
        <v>195640881</v>
      </c>
      <c r="I14" s="73">
        <v>22576443</v>
      </c>
      <c r="J14" s="74">
        <v>97742986</v>
      </c>
      <c r="K14" s="74">
        <v>56696709</v>
      </c>
      <c r="L14" s="74">
        <v>34420000</v>
      </c>
      <c r="M14" s="76">
        <v>211436138</v>
      </c>
    </row>
    <row r="15" spans="1:13" ht="13" x14ac:dyDescent="0.3">
      <c r="A15" s="47" t="s">
        <v>53</v>
      </c>
      <c r="B15" s="71" t="s">
        <v>60</v>
      </c>
      <c r="C15" s="72" t="s">
        <v>61</v>
      </c>
      <c r="D15" s="73">
        <v>44123816</v>
      </c>
      <c r="E15" s="74">
        <v>63848694</v>
      </c>
      <c r="F15" s="74">
        <v>35458718</v>
      </c>
      <c r="G15" s="74">
        <v>13727000</v>
      </c>
      <c r="H15" s="75">
        <v>157158228</v>
      </c>
      <c r="I15" s="73">
        <v>39663520</v>
      </c>
      <c r="J15" s="74">
        <v>57905640</v>
      </c>
      <c r="K15" s="74">
        <v>6921397</v>
      </c>
      <c r="L15" s="74">
        <v>47963000</v>
      </c>
      <c r="M15" s="76">
        <v>152453557</v>
      </c>
    </row>
    <row r="16" spans="1:13" ht="13" x14ac:dyDescent="0.3">
      <c r="A16" s="47" t="s">
        <v>53</v>
      </c>
      <c r="B16" s="71" t="s">
        <v>62</v>
      </c>
      <c r="C16" s="72" t="s">
        <v>63</v>
      </c>
      <c r="D16" s="73">
        <v>10941227</v>
      </c>
      <c r="E16" s="74">
        <v>-24420390</v>
      </c>
      <c r="F16" s="74">
        <v>32476077</v>
      </c>
      <c r="G16" s="74">
        <v>4816000</v>
      </c>
      <c r="H16" s="75">
        <v>23812914</v>
      </c>
      <c r="I16" s="73">
        <v>10498780</v>
      </c>
      <c r="J16" s="74">
        <v>15796913</v>
      </c>
      <c r="K16" s="74">
        <v>28208945</v>
      </c>
      <c r="L16" s="74">
        <v>10635000</v>
      </c>
      <c r="M16" s="76">
        <v>65139638</v>
      </c>
    </row>
    <row r="17" spans="1:13" ht="13" x14ac:dyDescent="0.3">
      <c r="A17" s="47" t="s">
        <v>53</v>
      </c>
      <c r="B17" s="71" t="s">
        <v>64</v>
      </c>
      <c r="C17" s="72" t="s">
        <v>65</v>
      </c>
      <c r="D17" s="73">
        <v>67169375</v>
      </c>
      <c r="E17" s="74">
        <v>188106960</v>
      </c>
      <c r="F17" s="74">
        <v>76440740</v>
      </c>
      <c r="G17" s="74">
        <v>3073000</v>
      </c>
      <c r="H17" s="75">
        <v>334790075</v>
      </c>
      <c r="I17" s="73">
        <v>60800400</v>
      </c>
      <c r="J17" s="74">
        <v>155673983</v>
      </c>
      <c r="K17" s="74">
        <v>50699312</v>
      </c>
      <c r="L17" s="74">
        <v>17470000</v>
      </c>
      <c r="M17" s="76">
        <v>284643695</v>
      </c>
    </row>
    <row r="18" spans="1:13" ht="13" x14ac:dyDescent="0.3">
      <c r="A18" s="47" t="s">
        <v>53</v>
      </c>
      <c r="B18" s="71" t="s">
        <v>66</v>
      </c>
      <c r="C18" s="72" t="s">
        <v>67</v>
      </c>
      <c r="D18" s="73">
        <v>-7662</v>
      </c>
      <c r="E18" s="74">
        <v>13118170</v>
      </c>
      <c r="F18" s="74">
        <v>29641840</v>
      </c>
      <c r="G18" s="74">
        <v>1496000</v>
      </c>
      <c r="H18" s="75">
        <v>44248348</v>
      </c>
      <c r="I18" s="73">
        <v>5894</v>
      </c>
      <c r="J18" s="74">
        <v>12288882</v>
      </c>
      <c r="K18" s="74">
        <v>14602156</v>
      </c>
      <c r="L18" s="74">
        <v>12353000</v>
      </c>
      <c r="M18" s="76">
        <v>39249932</v>
      </c>
    </row>
    <row r="19" spans="1:13" ht="13" x14ac:dyDescent="0.3">
      <c r="A19" s="47" t="s">
        <v>68</v>
      </c>
      <c r="B19" s="71" t="s">
        <v>69</v>
      </c>
      <c r="C19" s="72" t="s">
        <v>70</v>
      </c>
      <c r="D19" s="73">
        <v>0</v>
      </c>
      <c r="E19" s="74">
        <v>0</v>
      </c>
      <c r="F19" s="74">
        <v>28010997</v>
      </c>
      <c r="G19" s="74">
        <v>1176000</v>
      </c>
      <c r="H19" s="75">
        <v>29186997</v>
      </c>
      <c r="I19" s="73">
        <v>0</v>
      </c>
      <c r="J19" s="74">
        <v>0</v>
      </c>
      <c r="K19" s="74">
        <v>78824817</v>
      </c>
      <c r="L19" s="74">
        <v>1114000</v>
      </c>
      <c r="M19" s="76">
        <v>79938817</v>
      </c>
    </row>
    <row r="20" spans="1:13" ht="14" x14ac:dyDescent="0.3">
      <c r="A20" s="48" t="s">
        <v>0</v>
      </c>
      <c r="B20" s="77" t="s">
        <v>71</v>
      </c>
      <c r="C20" s="78" t="s">
        <v>0</v>
      </c>
      <c r="D20" s="79">
        <f t="shared" ref="D20:M20" si="1">SUM(D12:D19)</f>
        <v>145553313</v>
      </c>
      <c r="E20" s="80">
        <f t="shared" si="1"/>
        <v>482132285</v>
      </c>
      <c r="F20" s="80">
        <f t="shared" si="1"/>
        <v>317930293</v>
      </c>
      <c r="G20" s="80">
        <f t="shared" si="1"/>
        <v>53519000</v>
      </c>
      <c r="H20" s="81">
        <f t="shared" si="1"/>
        <v>999134891</v>
      </c>
      <c r="I20" s="79">
        <f t="shared" si="1"/>
        <v>134498018</v>
      </c>
      <c r="J20" s="80">
        <f t="shared" si="1"/>
        <v>423169596</v>
      </c>
      <c r="K20" s="80">
        <f t="shared" si="1"/>
        <v>257849059</v>
      </c>
      <c r="L20" s="80">
        <f t="shared" si="1"/>
        <v>164216000</v>
      </c>
      <c r="M20" s="82">
        <f t="shared" si="1"/>
        <v>979732673</v>
      </c>
    </row>
    <row r="21" spans="1:13" ht="13" x14ac:dyDescent="0.3">
      <c r="A21" s="47" t="s">
        <v>53</v>
      </c>
      <c r="B21" s="71" t="s">
        <v>72</v>
      </c>
      <c r="C21" s="72" t="s">
        <v>73</v>
      </c>
      <c r="D21" s="73">
        <v>811686</v>
      </c>
      <c r="E21" s="74">
        <v>643276</v>
      </c>
      <c r="F21" s="74">
        <v>41378427</v>
      </c>
      <c r="G21" s="74">
        <v>50443000</v>
      </c>
      <c r="H21" s="75">
        <v>93276389</v>
      </c>
      <c r="I21" s="73">
        <v>3113161</v>
      </c>
      <c r="J21" s="74">
        <v>956156</v>
      </c>
      <c r="K21" s="74">
        <v>98464751</v>
      </c>
      <c r="L21" s="74">
        <v>21959000</v>
      </c>
      <c r="M21" s="76">
        <v>124493068</v>
      </c>
    </row>
    <row r="22" spans="1:13" ht="13" x14ac:dyDescent="0.3">
      <c r="A22" s="47" t="s">
        <v>53</v>
      </c>
      <c r="B22" s="71" t="s">
        <v>74</v>
      </c>
      <c r="C22" s="72" t="s">
        <v>75</v>
      </c>
      <c r="D22" s="73">
        <v>11669132</v>
      </c>
      <c r="E22" s="74">
        <v>4395251</v>
      </c>
      <c r="F22" s="74">
        <v>64333423</v>
      </c>
      <c r="G22" s="74">
        <v>40924000</v>
      </c>
      <c r="H22" s="75">
        <v>121321806</v>
      </c>
      <c r="I22" s="73">
        <v>13449574</v>
      </c>
      <c r="J22" s="74">
        <v>4102583</v>
      </c>
      <c r="K22" s="74">
        <v>99947279</v>
      </c>
      <c r="L22" s="74">
        <v>3719000</v>
      </c>
      <c r="M22" s="76">
        <v>121218436</v>
      </c>
    </row>
    <row r="23" spans="1:13" ht="13" x14ac:dyDescent="0.3">
      <c r="A23" s="47" t="s">
        <v>53</v>
      </c>
      <c r="B23" s="71" t="s">
        <v>76</v>
      </c>
      <c r="C23" s="72" t="s">
        <v>77</v>
      </c>
      <c r="D23" s="73">
        <v>10599593</v>
      </c>
      <c r="E23" s="74">
        <v>5390882</v>
      </c>
      <c r="F23" s="74">
        <v>-14058850</v>
      </c>
      <c r="G23" s="74">
        <v>32688000</v>
      </c>
      <c r="H23" s="75">
        <v>34619625</v>
      </c>
      <c r="I23" s="73">
        <v>9298204</v>
      </c>
      <c r="J23" s="74">
        <v>5006734</v>
      </c>
      <c r="K23" s="74">
        <v>923293</v>
      </c>
      <c r="L23" s="74">
        <v>18418000</v>
      </c>
      <c r="M23" s="76">
        <v>33646231</v>
      </c>
    </row>
    <row r="24" spans="1:13" ht="13" x14ac:dyDescent="0.3">
      <c r="A24" s="47" t="s">
        <v>53</v>
      </c>
      <c r="B24" s="71" t="s">
        <v>78</v>
      </c>
      <c r="C24" s="72" t="s">
        <v>79</v>
      </c>
      <c r="D24" s="73">
        <v>5632494</v>
      </c>
      <c r="E24" s="74">
        <v>15891394</v>
      </c>
      <c r="F24" s="74">
        <v>3622402</v>
      </c>
      <c r="G24" s="74">
        <v>49769000</v>
      </c>
      <c r="H24" s="75">
        <v>74915290</v>
      </c>
      <c r="I24" s="73">
        <v>5367412</v>
      </c>
      <c r="J24" s="74">
        <v>12973034</v>
      </c>
      <c r="K24" s="74">
        <v>31945205</v>
      </c>
      <c r="L24" s="74">
        <v>11735000</v>
      </c>
      <c r="M24" s="76">
        <v>62020651</v>
      </c>
    </row>
    <row r="25" spans="1:13" ht="13" x14ac:dyDescent="0.3">
      <c r="A25" s="47" t="s">
        <v>53</v>
      </c>
      <c r="B25" s="71" t="s">
        <v>80</v>
      </c>
      <c r="C25" s="72" t="s">
        <v>81</v>
      </c>
      <c r="D25" s="73">
        <v>1481533</v>
      </c>
      <c r="E25" s="74">
        <v>470025</v>
      </c>
      <c r="F25" s="74">
        <v>-8035166</v>
      </c>
      <c r="G25" s="74">
        <v>44695000</v>
      </c>
      <c r="H25" s="75">
        <v>38611392</v>
      </c>
      <c r="I25" s="73">
        <v>1384695</v>
      </c>
      <c r="J25" s="74">
        <v>447051</v>
      </c>
      <c r="K25" s="74">
        <v>27120559</v>
      </c>
      <c r="L25" s="74">
        <v>10562000</v>
      </c>
      <c r="M25" s="76">
        <v>39514305</v>
      </c>
    </row>
    <row r="26" spans="1:13" ht="13" x14ac:dyDescent="0.3">
      <c r="A26" s="47" t="s">
        <v>53</v>
      </c>
      <c r="B26" s="71" t="s">
        <v>82</v>
      </c>
      <c r="C26" s="72" t="s">
        <v>83</v>
      </c>
      <c r="D26" s="73">
        <v>10485416</v>
      </c>
      <c r="E26" s="74">
        <v>98869326</v>
      </c>
      <c r="F26" s="74">
        <v>37916089</v>
      </c>
      <c r="G26" s="74">
        <v>42665000</v>
      </c>
      <c r="H26" s="75">
        <v>189935831</v>
      </c>
      <c r="I26" s="73">
        <v>11332273</v>
      </c>
      <c r="J26" s="74">
        <v>27589242</v>
      </c>
      <c r="K26" s="74">
        <v>63231652</v>
      </c>
      <c r="L26" s="74">
        <v>14602000</v>
      </c>
      <c r="M26" s="76">
        <v>116755167</v>
      </c>
    </row>
    <row r="27" spans="1:13" ht="13" x14ac:dyDescent="0.3">
      <c r="A27" s="47" t="s">
        <v>68</v>
      </c>
      <c r="B27" s="71" t="s">
        <v>84</v>
      </c>
      <c r="C27" s="72" t="s">
        <v>85</v>
      </c>
      <c r="D27" s="73">
        <v>0</v>
      </c>
      <c r="E27" s="74">
        <v>335706164</v>
      </c>
      <c r="F27" s="74">
        <v>298992657</v>
      </c>
      <c r="G27" s="74">
        <v>57991000</v>
      </c>
      <c r="H27" s="75">
        <v>692689821</v>
      </c>
      <c r="I27" s="73">
        <v>0</v>
      </c>
      <c r="J27" s="74">
        <v>116305977</v>
      </c>
      <c r="K27" s="74">
        <v>309448913</v>
      </c>
      <c r="L27" s="74">
        <v>16968000</v>
      </c>
      <c r="M27" s="76">
        <v>442722890</v>
      </c>
    </row>
    <row r="28" spans="1:13" ht="14" x14ac:dyDescent="0.3">
      <c r="A28" s="48" t="s">
        <v>0</v>
      </c>
      <c r="B28" s="77" t="s">
        <v>86</v>
      </c>
      <c r="C28" s="78" t="s">
        <v>0</v>
      </c>
      <c r="D28" s="79">
        <f t="shared" ref="D28:M28" si="2">SUM(D21:D27)</f>
        <v>40679854</v>
      </c>
      <c r="E28" s="80">
        <f t="shared" si="2"/>
        <v>461366318</v>
      </c>
      <c r="F28" s="80">
        <f t="shared" si="2"/>
        <v>424148982</v>
      </c>
      <c r="G28" s="80">
        <f t="shared" si="2"/>
        <v>319175000</v>
      </c>
      <c r="H28" s="81">
        <f t="shared" si="2"/>
        <v>1245370154</v>
      </c>
      <c r="I28" s="79">
        <f t="shared" si="2"/>
        <v>43945319</v>
      </c>
      <c r="J28" s="80">
        <f t="shared" si="2"/>
        <v>167380777</v>
      </c>
      <c r="K28" s="80">
        <f t="shared" si="2"/>
        <v>631081652</v>
      </c>
      <c r="L28" s="80">
        <f t="shared" si="2"/>
        <v>97963000</v>
      </c>
      <c r="M28" s="82">
        <f t="shared" si="2"/>
        <v>940370748</v>
      </c>
    </row>
    <row r="29" spans="1:13" ht="13" x14ac:dyDescent="0.3">
      <c r="A29" s="47" t="s">
        <v>53</v>
      </c>
      <c r="B29" s="71" t="s">
        <v>87</v>
      </c>
      <c r="C29" s="72" t="s">
        <v>88</v>
      </c>
      <c r="D29" s="73">
        <v>-738549</v>
      </c>
      <c r="E29" s="74">
        <v>43140015</v>
      </c>
      <c r="F29" s="74">
        <v>41124200</v>
      </c>
      <c r="G29" s="74">
        <v>6589000</v>
      </c>
      <c r="H29" s="75">
        <v>90114666</v>
      </c>
      <c r="I29" s="73">
        <v>-213771</v>
      </c>
      <c r="J29" s="74">
        <v>37463227</v>
      </c>
      <c r="K29" s="74">
        <v>23134444</v>
      </c>
      <c r="L29" s="74">
        <v>5950000</v>
      </c>
      <c r="M29" s="76">
        <v>66333900</v>
      </c>
    </row>
    <row r="30" spans="1:13" ht="13" x14ac:dyDescent="0.3">
      <c r="A30" s="47" t="s">
        <v>53</v>
      </c>
      <c r="B30" s="71" t="s">
        <v>89</v>
      </c>
      <c r="C30" s="72" t="s">
        <v>90</v>
      </c>
      <c r="D30" s="73">
        <v>2434999</v>
      </c>
      <c r="E30" s="74">
        <v>393993</v>
      </c>
      <c r="F30" s="74">
        <v>31263076</v>
      </c>
      <c r="G30" s="74">
        <v>24783000</v>
      </c>
      <c r="H30" s="75">
        <v>58875068</v>
      </c>
      <c r="I30" s="73">
        <v>2798505</v>
      </c>
      <c r="J30" s="74">
        <v>379652</v>
      </c>
      <c r="K30" s="74">
        <v>43469465</v>
      </c>
      <c r="L30" s="74">
        <v>17204000</v>
      </c>
      <c r="M30" s="76">
        <v>63851622</v>
      </c>
    </row>
    <row r="31" spans="1:13" ht="13" x14ac:dyDescent="0.3">
      <c r="A31" s="47" t="s">
        <v>53</v>
      </c>
      <c r="B31" s="71" t="s">
        <v>91</v>
      </c>
      <c r="C31" s="72" t="s">
        <v>92</v>
      </c>
      <c r="D31" s="73">
        <v>3866180</v>
      </c>
      <c r="E31" s="74">
        <v>8303021</v>
      </c>
      <c r="F31" s="74">
        <v>23792528</v>
      </c>
      <c r="G31" s="74">
        <v>23415000</v>
      </c>
      <c r="H31" s="75">
        <v>59376729</v>
      </c>
      <c r="I31" s="73">
        <v>2156068</v>
      </c>
      <c r="J31" s="74">
        <v>7822462</v>
      </c>
      <c r="K31" s="74">
        <v>37803434</v>
      </c>
      <c r="L31" s="74">
        <v>28362000</v>
      </c>
      <c r="M31" s="76">
        <v>76143964</v>
      </c>
    </row>
    <row r="32" spans="1:13" ht="13" x14ac:dyDescent="0.3">
      <c r="A32" s="47" t="s">
        <v>53</v>
      </c>
      <c r="B32" s="71" t="s">
        <v>93</v>
      </c>
      <c r="C32" s="72" t="s">
        <v>94</v>
      </c>
      <c r="D32" s="73">
        <v>0</v>
      </c>
      <c r="E32" s="74">
        <v>309909</v>
      </c>
      <c r="F32" s="74">
        <v>34956414</v>
      </c>
      <c r="G32" s="74">
        <v>17002000</v>
      </c>
      <c r="H32" s="75">
        <v>52268323</v>
      </c>
      <c r="I32" s="73">
        <v>0</v>
      </c>
      <c r="J32" s="74">
        <v>308530</v>
      </c>
      <c r="K32" s="74">
        <v>42889623</v>
      </c>
      <c r="L32" s="74">
        <v>15655000</v>
      </c>
      <c r="M32" s="76">
        <v>58853153</v>
      </c>
    </row>
    <row r="33" spans="1:13" ht="13" x14ac:dyDescent="0.3">
      <c r="A33" s="47" t="s">
        <v>53</v>
      </c>
      <c r="B33" s="71" t="s">
        <v>95</v>
      </c>
      <c r="C33" s="72" t="s">
        <v>96</v>
      </c>
      <c r="D33" s="73">
        <v>1911491</v>
      </c>
      <c r="E33" s="74">
        <v>7685343</v>
      </c>
      <c r="F33" s="74">
        <v>2129117</v>
      </c>
      <c r="G33" s="74">
        <v>28182000</v>
      </c>
      <c r="H33" s="75">
        <v>39907951</v>
      </c>
      <c r="I33" s="73">
        <v>1795015</v>
      </c>
      <c r="J33" s="74">
        <v>7120330</v>
      </c>
      <c r="K33" s="74">
        <v>-1597817</v>
      </c>
      <c r="L33" s="74">
        <v>29578000</v>
      </c>
      <c r="M33" s="76">
        <v>36895528</v>
      </c>
    </row>
    <row r="34" spans="1:13" ht="13" x14ac:dyDescent="0.3">
      <c r="A34" s="47" t="s">
        <v>53</v>
      </c>
      <c r="B34" s="71" t="s">
        <v>97</v>
      </c>
      <c r="C34" s="72" t="s">
        <v>98</v>
      </c>
      <c r="D34" s="73">
        <v>-745011</v>
      </c>
      <c r="E34" s="74">
        <v>115394403</v>
      </c>
      <c r="F34" s="74">
        <v>87230872</v>
      </c>
      <c r="G34" s="74">
        <v>23236000</v>
      </c>
      <c r="H34" s="75">
        <v>225116264</v>
      </c>
      <c r="I34" s="73">
        <v>15879</v>
      </c>
      <c r="J34" s="74">
        <v>93539268</v>
      </c>
      <c r="K34" s="74">
        <v>103073227</v>
      </c>
      <c r="L34" s="74">
        <v>30400000</v>
      </c>
      <c r="M34" s="76">
        <v>227028374</v>
      </c>
    </row>
    <row r="35" spans="1:13" ht="13" x14ac:dyDescent="0.3">
      <c r="A35" s="47" t="s">
        <v>68</v>
      </c>
      <c r="B35" s="71" t="s">
        <v>99</v>
      </c>
      <c r="C35" s="72" t="s">
        <v>100</v>
      </c>
      <c r="D35" s="73">
        <v>0</v>
      </c>
      <c r="E35" s="74">
        <v>54653746</v>
      </c>
      <c r="F35" s="74">
        <v>211130317</v>
      </c>
      <c r="G35" s="74">
        <v>39236000</v>
      </c>
      <c r="H35" s="75">
        <v>305020063</v>
      </c>
      <c r="I35" s="73">
        <v>0</v>
      </c>
      <c r="J35" s="74">
        <v>108004727</v>
      </c>
      <c r="K35" s="74">
        <v>207566570</v>
      </c>
      <c r="L35" s="74">
        <v>34427000</v>
      </c>
      <c r="M35" s="76">
        <v>349998297</v>
      </c>
    </row>
    <row r="36" spans="1:13" ht="14" x14ac:dyDescent="0.3">
      <c r="A36" s="48" t="s">
        <v>0</v>
      </c>
      <c r="B36" s="77" t="s">
        <v>101</v>
      </c>
      <c r="C36" s="78" t="s">
        <v>0</v>
      </c>
      <c r="D36" s="79">
        <f t="shared" ref="D36:M36" si="3">SUM(D29:D35)</f>
        <v>6729110</v>
      </c>
      <c r="E36" s="80">
        <f t="shared" si="3"/>
        <v>229880430</v>
      </c>
      <c r="F36" s="80">
        <f t="shared" si="3"/>
        <v>431626524</v>
      </c>
      <c r="G36" s="80">
        <f t="shared" si="3"/>
        <v>162443000</v>
      </c>
      <c r="H36" s="81">
        <f t="shared" si="3"/>
        <v>830679064</v>
      </c>
      <c r="I36" s="79">
        <f t="shared" si="3"/>
        <v>6551696</v>
      </c>
      <c r="J36" s="80">
        <f t="shared" si="3"/>
        <v>254638196</v>
      </c>
      <c r="K36" s="80">
        <f t="shared" si="3"/>
        <v>456338946</v>
      </c>
      <c r="L36" s="80">
        <f t="shared" si="3"/>
        <v>161576000</v>
      </c>
      <c r="M36" s="82">
        <f t="shared" si="3"/>
        <v>879104838</v>
      </c>
    </row>
    <row r="37" spans="1:13" ht="13" x14ac:dyDescent="0.3">
      <c r="A37" s="47" t="s">
        <v>53</v>
      </c>
      <c r="B37" s="71" t="s">
        <v>102</v>
      </c>
      <c r="C37" s="72" t="s">
        <v>103</v>
      </c>
      <c r="D37" s="73">
        <v>7665379</v>
      </c>
      <c r="E37" s="74">
        <v>-677526</v>
      </c>
      <c r="F37" s="74">
        <v>53110016</v>
      </c>
      <c r="G37" s="74">
        <v>2659000</v>
      </c>
      <c r="H37" s="75">
        <v>62756869</v>
      </c>
      <c r="I37" s="73">
        <v>7411794</v>
      </c>
      <c r="J37" s="74">
        <v>13379433</v>
      </c>
      <c r="K37" s="74">
        <v>45940095</v>
      </c>
      <c r="L37" s="74">
        <v>5629000</v>
      </c>
      <c r="M37" s="76">
        <v>72360322</v>
      </c>
    </row>
    <row r="38" spans="1:13" ht="13" x14ac:dyDescent="0.3">
      <c r="A38" s="47" t="s">
        <v>53</v>
      </c>
      <c r="B38" s="71" t="s">
        <v>104</v>
      </c>
      <c r="C38" s="72" t="s">
        <v>105</v>
      </c>
      <c r="D38" s="73">
        <v>2255074</v>
      </c>
      <c r="E38" s="74">
        <v>11351186</v>
      </c>
      <c r="F38" s="74">
        <v>61253935</v>
      </c>
      <c r="G38" s="74">
        <v>617000</v>
      </c>
      <c r="H38" s="75">
        <v>75477195</v>
      </c>
      <c r="I38" s="73">
        <v>2617853</v>
      </c>
      <c r="J38" s="74">
        <v>20936010</v>
      </c>
      <c r="K38" s="74">
        <v>42068226</v>
      </c>
      <c r="L38" s="74">
        <v>20728000</v>
      </c>
      <c r="M38" s="76">
        <v>86350089</v>
      </c>
    </row>
    <row r="39" spans="1:13" ht="13" x14ac:dyDescent="0.3">
      <c r="A39" s="47" t="s">
        <v>53</v>
      </c>
      <c r="B39" s="71" t="s">
        <v>106</v>
      </c>
      <c r="C39" s="72" t="s">
        <v>107</v>
      </c>
      <c r="D39" s="73">
        <v>11639642</v>
      </c>
      <c r="E39" s="74">
        <v>58151695</v>
      </c>
      <c r="F39" s="74">
        <v>33177711</v>
      </c>
      <c r="G39" s="74">
        <v>8086000</v>
      </c>
      <c r="H39" s="75">
        <v>111055048</v>
      </c>
      <c r="I39" s="73">
        <v>10798274</v>
      </c>
      <c r="J39" s="74">
        <v>28426389</v>
      </c>
      <c r="K39" s="74">
        <v>33356683</v>
      </c>
      <c r="L39" s="74">
        <v>3192000</v>
      </c>
      <c r="M39" s="76">
        <v>75773346</v>
      </c>
    </row>
    <row r="40" spans="1:13" ht="13" x14ac:dyDescent="0.3">
      <c r="A40" s="47" t="s">
        <v>68</v>
      </c>
      <c r="B40" s="71" t="s">
        <v>108</v>
      </c>
      <c r="C40" s="72" t="s">
        <v>109</v>
      </c>
      <c r="D40" s="73">
        <v>0</v>
      </c>
      <c r="E40" s="74">
        <v>58852935</v>
      </c>
      <c r="F40" s="74">
        <v>150816861</v>
      </c>
      <c r="G40" s="74">
        <v>11578000</v>
      </c>
      <c r="H40" s="75">
        <v>221247796</v>
      </c>
      <c r="I40" s="73">
        <v>0</v>
      </c>
      <c r="J40" s="74">
        <v>28840606</v>
      </c>
      <c r="K40" s="74">
        <v>118559973</v>
      </c>
      <c r="L40" s="74">
        <v>25997000</v>
      </c>
      <c r="M40" s="76">
        <v>173397579</v>
      </c>
    </row>
    <row r="41" spans="1:13" ht="14" x14ac:dyDescent="0.3">
      <c r="A41" s="48" t="s">
        <v>0</v>
      </c>
      <c r="B41" s="77" t="s">
        <v>110</v>
      </c>
      <c r="C41" s="78" t="s">
        <v>0</v>
      </c>
      <c r="D41" s="79">
        <f t="shared" ref="D41:M41" si="4">SUM(D37:D40)</f>
        <v>21560095</v>
      </c>
      <c r="E41" s="80">
        <f t="shared" si="4"/>
        <v>127678290</v>
      </c>
      <c r="F41" s="80">
        <f t="shared" si="4"/>
        <v>298358523</v>
      </c>
      <c r="G41" s="80">
        <f t="shared" si="4"/>
        <v>22940000</v>
      </c>
      <c r="H41" s="81">
        <f t="shared" si="4"/>
        <v>470536908</v>
      </c>
      <c r="I41" s="79">
        <f t="shared" si="4"/>
        <v>20827921</v>
      </c>
      <c r="J41" s="80">
        <f t="shared" si="4"/>
        <v>91582438</v>
      </c>
      <c r="K41" s="80">
        <f t="shared" si="4"/>
        <v>239924977</v>
      </c>
      <c r="L41" s="80">
        <f t="shared" si="4"/>
        <v>55546000</v>
      </c>
      <c r="M41" s="82">
        <f t="shared" si="4"/>
        <v>407881336</v>
      </c>
    </row>
    <row r="42" spans="1:13" ht="13" x14ac:dyDescent="0.3">
      <c r="A42" s="47" t="s">
        <v>53</v>
      </c>
      <c r="B42" s="71" t="s">
        <v>111</v>
      </c>
      <c r="C42" s="72" t="s">
        <v>112</v>
      </c>
      <c r="D42" s="73">
        <v>3889233</v>
      </c>
      <c r="E42" s="74">
        <v>359106</v>
      </c>
      <c r="F42" s="74">
        <v>63979061</v>
      </c>
      <c r="G42" s="74">
        <v>37495000</v>
      </c>
      <c r="H42" s="75">
        <v>105722400</v>
      </c>
      <c r="I42" s="73">
        <v>5898660</v>
      </c>
      <c r="J42" s="74">
        <v>348881</v>
      </c>
      <c r="K42" s="74">
        <v>85483843</v>
      </c>
      <c r="L42" s="74">
        <v>20753000</v>
      </c>
      <c r="M42" s="76">
        <v>112484384</v>
      </c>
    </row>
    <row r="43" spans="1:13" ht="13" x14ac:dyDescent="0.3">
      <c r="A43" s="47" t="s">
        <v>53</v>
      </c>
      <c r="B43" s="71" t="s">
        <v>113</v>
      </c>
      <c r="C43" s="72" t="s">
        <v>114</v>
      </c>
      <c r="D43" s="73">
        <v>0</v>
      </c>
      <c r="E43" s="74">
        <v>293667</v>
      </c>
      <c r="F43" s="74">
        <v>25766105</v>
      </c>
      <c r="G43" s="74">
        <v>25254000</v>
      </c>
      <c r="H43" s="75">
        <v>51313772</v>
      </c>
      <c r="I43" s="73">
        <v>0</v>
      </c>
      <c r="J43" s="74">
        <v>298974</v>
      </c>
      <c r="K43" s="74">
        <v>55915776</v>
      </c>
      <c r="L43" s="74">
        <v>31009000</v>
      </c>
      <c r="M43" s="76">
        <v>87223750</v>
      </c>
    </row>
    <row r="44" spans="1:13" ht="13" x14ac:dyDescent="0.3">
      <c r="A44" s="47" t="s">
        <v>53</v>
      </c>
      <c r="B44" s="71" t="s">
        <v>115</v>
      </c>
      <c r="C44" s="72" t="s">
        <v>116</v>
      </c>
      <c r="D44" s="73">
        <v>0</v>
      </c>
      <c r="E44" s="74">
        <v>201735</v>
      </c>
      <c r="F44" s="74">
        <v>26074179</v>
      </c>
      <c r="G44" s="74">
        <v>78071000</v>
      </c>
      <c r="H44" s="75">
        <v>104346914</v>
      </c>
      <c r="I44" s="73">
        <v>3419</v>
      </c>
      <c r="J44" s="74">
        <v>177221</v>
      </c>
      <c r="K44" s="74">
        <v>85723875</v>
      </c>
      <c r="L44" s="74">
        <v>36052000</v>
      </c>
      <c r="M44" s="76">
        <v>121956515</v>
      </c>
    </row>
    <row r="45" spans="1:13" ht="13" x14ac:dyDescent="0.3">
      <c r="A45" s="47" t="s">
        <v>53</v>
      </c>
      <c r="B45" s="71" t="s">
        <v>117</v>
      </c>
      <c r="C45" s="72" t="s">
        <v>118</v>
      </c>
      <c r="D45" s="73">
        <v>0</v>
      </c>
      <c r="E45" s="74">
        <v>1053900</v>
      </c>
      <c r="F45" s="74">
        <v>19985610</v>
      </c>
      <c r="G45" s="74">
        <v>49485000</v>
      </c>
      <c r="H45" s="75">
        <v>70524510</v>
      </c>
      <c r="I45" s="73">
        <v>0</v>
      </c>
      <c r="J45" s="74">
        <v>1016151</v>
      </c>
      <c r="K45" s="74">
        <v>45387198</v>
      </c>
      <c r="L45" s="74">
        <v>24620000</v>
      </c>
      <c r="M45" s="76">
        <v>71023349</v>
      </c>
    </row>
    <row r="46" spans="1:13" ht="13" x14ac:dyDescent="0.3">
      <c r="A46" s="47" t="s">
        <v>53</v>
      </c>
      <c r="B46" s="71" t="s">
        <v>119</v>
      </c>
      <c r="C46" s="72" t="s">
        <v>120</v>
      </c>
      <c r="D46" s="73">
        <v>-1661186</v>
      </c>
      <c r="E46" s="74">
        <v>127248368</v>
      </c>
      <c r="F46" s="74">
        <v>100821625</v>
      </c>
      <c r="G46" s="74">
        <v>68051000</v>
      </c>
      <c r="H46" s="75">
        <v>294459807</v>
      </c>
      <c r="I46" s="73">
        <v>-5289790</v>
      </c>
      <c r="J46" s="74">
        <v>158684309</v>
      </c>
      <c r="K46" s="74">
        <v>128099948</v>
      </c>
      <c r="L46" s="74">
        <v>30623000</v>
      </c>
      <c r="M46" s="76">
        <v>312117467</v>
      </c>
    </row>
    <row r="47" spans="1:13" ht="13" x14ac:dyDescent="0.3">
      <c r="A47" s="47" t="s">
        <v>68</v>
      </c>
      <c r="B47" s="71" t="s">
        <v>121</v>
      </c>
      <c r="C47" s="72" t="s">
        <v>122</v>
      </c>
      <c r="D47" s="73">
        <v>0</v>
      </c>
      <c r="E47" s="74">
        <v>75899354</v>
      </c>
      <c r="F47" s="74">
        <v>202621131</v>
      </c>
      <c r="G47" s="74">
        <v>157600000</v>
      </c>
      <c r="H47" s="75">
        <v>436120485</v>
      </c>
      <c r="I47" s="73">
        <v>0</v>
      </c>
      <c r="J47" s="74">
        <v>78052379</v>
      </c>
      <c r="K47" s="74">
        <v>308043095</v>
      </c>
      <c r="L47" s="74">
        <v>35143000</v>
      </c>
      <c r="M47" s="76">
        <v>421238474</v>
      </c>
    </row>
    <row r="48" spans="1:13" ht="14" x14ac:dyDescent="0.3">
      <c r="A48" s="48" t="s">
        <v>0</v>
      </c>
      <c r="B48" s="77" t="s">
        <v>123</v>
      </c>
      <c r="C48" s="78" t="s">
        <v>0</v>
      </c>
      <c r="D48" s="79">
        <f t="shared" ref="D48:M48" si="5">SUM(D42:D47)</f>
        <v>2228047</v>
      </c>
      <c r="E48" s="80">
        <f t="shared" si="5"/>
        <v>205056130</v>
      </c>
      <c r="F48" s="80">
        <f t="shared" si="5"/>
        <v>439247711</v>
      </c>
      <c r="G48" s="80">
        <f t="shared" si="5"/>
        <v>415956000</v>
      </c>
      <c r="H48" s="81">
        <f t="shared" si="5"/>
        <v>1062487888</v>
      </c>
      <c r="I48" s="79">
        <f t="shared" si="5"/>
        <v>612289</v>
      </c>
      <c r="J48" s="80">
        <f t="shared" si="5"/>
        <v>238577915</v>
      </c>
      <c r="K48" s="80">
        <f t="shared" si="5"/>
        <v>708653735</v>
      </c>
      <c r="L48" s="80">
        <f t="shared" si="5"/>
        <v>178200000</v>
      </c>
      <c r="M48" s="82">
        <f t="shared" si="5"/>
        <v>1126043939</v>
      </c>
    </row>
    <row r="49" spans="1:13" ht="13" x14ac:dyDescent="0.3">
      <c r="A49" s="47" t="s">
        <v>53</v>
      </c>
      <c r="B49" s="71" t="s">
        <v>124</v>
      </c>
      <c r="C49" s="72" t="s">
        <v>125</v>
      </c>
      <c r="D49" s="73">
        <v>6058988</v>
      </c>
      <c r="E49" s="74">
        <v>26060613</v>
      </c>
      <c r="F49" s="74">
        <v>59928234</v>
      </c>
      <c r="G49" s="74">
        <v>38135000</v>
      </c>
      <c r="H49" s="75">
        <v>130182835</v>
      </c>
      <c r="I49" s="73">
        <v>7463573</v>
      </c>
      <c r="J49" s="74">
        <v>19962067</v>
      </c>
      <c r="K49" s="74">
        <v>68234379</v>
      </c>
      <c r="L49" s="74">
        <v>28120000</v>
      </c>
      <c r="M49" s="76">
        <v>123780019</v>
      </c>
    </row>
    <row r="50" spans="1:13" ht="13" x14ac:dyDescent="0.3">
      <c r="A50" s="47" t="s">
        <v>53</v>
      </c>
      <c r="B50" s="71" t="s">
        <v>126</v>
      </c>
      <c r="C50" s="72" t="s">
        <v>127</v>
      </c>
      <c r="D50" s="73">
        <v>2517205</v>
      </c>
      <c r="E50" s="74">
        <v>363525</v>
      </c>
      <c r="F50" s="74">
        <v>28430966</v>
      </c>
      <c r="G50" s="74">
        <v>56703000</v>
      </c>
      <c r="H50" s="75">
        <v>88014696</v>
      </c>
      <c r="I50" s="73">
        <v>2974748</v>
      </c>
      <c r="J50" s="74">
        <v>333319</v>
      </c>
      <c r="K50" s="74">
        <v>55947473</v>
      </c>
      <c r="L50" s="74">
        <v>29161000</v>
      </c>
      <c r="M50" s="76">
        <v>88416540</v>
      </c>
    </row>
    <row r="51" spans="1:13" ht="13" x14ac:dyDescent="0.3">
      <c r="A51" s="47" t="s">
        <v>53</v>
      </c>
      <c r="B51" s="71" t="s">
        <v>128</v>
      </c>
      <c r="C51" s="72" t="s">
        <v>129</v>
      </c>
      <c r="D51" s="73">
        <v>2822825</v>
      </c>
      <c r="E51" s="74">
        <v>14439792</v>
      </c>
      <c r="F51" s="74">
        <v>92816213</v>
      </c>
      <c r="G51" s="74">
        <v>10837000</v>
      </c>
      <c r="H51" s="75">
        <v>120915830</v>
      </c>
      <c r="I51" s="73">
        <v>402832</v>
      </c>
      <c r="J51" s="74">
        <v>12820849</v>
      </c>
      <c r="K51" s="74">
        <v>78613760</v>
      </c>
      <c r="L51" s="74">
        <v>28224000</v>
      </c>
      <c r="M51" s="76">
        <v>120061441</v>
      </c>
    </row>
    <row r="52" spans="1:13" ht="13" x14ac:dyDescent="0.3">
      <c r="A52" s="47" t="s">
        <v>53</v>
      </c>
      <c r="B52" s="71" t="s">
        <v>130</v>
      </c>
      <c r="C52" s="72" t="s">
        <v>131</v>
      </c>
      <c r="D52" s="73">
        <v>939030</v>
      </c>
      <c r="E52" s="74">
        <v>180182</v>
      </c>
      <c r="F52" s="74">
        <v>-6562342</v>
      </c>
      <c r="G52" s="74">
        <v>50782000</v>
      </c>
      <c r="H52" s="75">
        <v>45338870</v>
      </c>
      <c r="I52" s="73">
        <v>5929452</v>
      </c>
      <c r="J52" s="74">
        <v>188835</v>
      </c>
      <c r="K52" s="74">
        <v>20389219</v>
      </c>
      <c r="L52" s="74">
        <v>23354000</v>
      </c>
      <c r="M52" s="76">
        <v>49861506</v>
      </c>
    </row>
    <row r="53" spans="1:13" ht="13" x14ac:dyDescent="0.3">
      <c r="A53" s="47" t="s">
        <v>68</v>
      </c>
      <c r="B53" s="71" t="s">
        <v>132</v>
      </c>
      <c r="C53" s="72" t="s">
        <v>133</v>
      </c>
      <c r="D53" s="73">
        <v>0</v>
      </c>
      <c r="E53" s="74">
        <v>12288911</v>
      </c>
      <c r="F53" s="74">
        <v>214664424</v>
      </c>
      <c r="G53" s="74">
        <v>30869000</v>
      </c>
      <c r="H53" s="75">
        <v>257822335</v>
      </c>
      <c r="I53" s="73">
        <v>0</v>
      </c>
      <c r="J53" s="74">
        <v>11383925</v>
      </c>
      <c r="K53" s="74">
        <v>228154824</v>
      </c>
      <c r="L53" s="74">
        <v>4082000</v>
      </c>
      <c r="M53" s="76">
        <v>243620749</v>
      </c>
    </row>
    <row r="54" spans="1:13" ht="14" x14ac:dyDescent="0.3">
      <c r="A54" s="48" t="s">
        <v>0</v>
      </c>
      <c r="B54" s="77" t="s">
        <v>134</v>
      </c>
      <c r="C54" s="78" t="s">
        <v>0</v>
      </c>
      <c r="D54" s="79">
        <f t="shared" ref="D54:M54" si="6">SUM(D49:D53)</f>
        <v>12338048</v>
      </c>
      <c r="E54" s="80">
        <f t="shared" si="6"/>
        <v>53333023</v>
      </c>
      <c r="F54" s="80">
        <f t="shared" si="6"/>
        <v>389277495</v>
      </c>
      <c r="G54" s="80">
        <f t="shared" si="6"/>
        <v>187326000</v>
      </c>
      <c r="H54" s="81">
        <f t="shared" si="6"/>
        <v>642274566</v>
      </c>
      <c r="I54" s="79">
        <f t="shared" si="6"/>
        <v>16770605</v>
      </c>
      <c r="J54" s="80">
        <f t="shared" si="6"/>
        <v>44688995</v>
      </c>
      <c r="K54" s="80">
        <f t="shared" si="6"/>
        <v>451339655</v>
      </c>
      <c r="L54" s="80">
        <f t="shared" si="6"/>
        <v>112941000</v>
      </c>
      <c r="M54" s="82">
        <f t="shared" si="6"/>
        <v>625740255</v>
      </c>
    </row>
    <row r="55" spans="1:13" ht="14" x14ac:dyDescent="0.3">
      <c r="A55" s="49" t="s">
        <v>0</v>
      </c>
      <c r="B55" s="83" t="s">
        <v>135</v>
      </c>
      <c r="C55" s="84" t="s">
        <v>0</v>
      </c>
      <c r="D55" s="85">
        <f t="shared" ref="D55:M55" si="7">SUM(D9:D10,D12:D19,D21:D27,D29:D35,D37:D40,D42:D47,D49:D53)</f>
        <v>734472547</v>
      </c>
      <c r="E55" s="86">
        <f t="shared" si="7"/>
        <v>2835737176</v>
      </c>
      <c r="F55" s="86">
        <f t="shared" si="7"/>
        <v>2994268421</v>
      </c>
      <c r="G55" s="86">
        <f t="shared" si="7"/>
        <v>1376988000</v>
      </c>
      <c r="H55" s="87">
        <f t="shared" si="7"/>
        <v>7941466144</v>
      </c>
      <c r="I55" s="85">
        <f t="shared" si="7"/>
        <v>683639452</v>
      </c>
      <c r="J55" s="86">
        <f t="shared" si="7"/>
        <v>4367665284</v>
      </c>
      <c r="K55" s="86">
        <f t="shared" si="7"/>
        <v>4766976493</v>
      </c>
      <c r="L55" s="86">
        <f t="shared" si="7"/>
        <v>1218685000</v>
      </c>
      <c r="M55" s="88">
        <f t="shared" si="7"/>
        <v>11036966229</v>
      </c>
    </row>
    <row r="56" spans="1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136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44</v>
      </c>
      <c r="C9" s="72" t="s">
        <v>45</v>
      </c>
      <c r="D9" s="73">
        <v>444006602</v>
      </c>
      <c r="E9" s="74">
        <v>1415520796</v>
      </c>
      <c r="F9" s="74">
        <v>577256475</v>
      </c>
      <c r="G9" s="74">
        <v>162606000</v>
      </c>
      <c r="H9" s="75">
        <v>2599389873</v>
      </c>
      <c r="I9" s="73">
        <v>413127036</v>
      </c>
      <c r="J9" s="74">
        <v>1475564180</v>
      </c>
      <c r="K9" s="74">
        <v>627823771</v>
      </c>
      <c r="L9" s="74">
        <v>119814000</v>
      </c>
      <c r="M9" s="76">
        <v>2636328987</v>
      </c>
    </row>
    <row r="10" spans="1:13" ht="14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444006602</v>
      </c>
      <c r="E10" s="80">
        <f t="shared" si="0"/>
        <v>1415520796</v>
      </c>
      <c r="F10" s="80">
        <f t="shared" si="0"/>
        <v>577256475</v>
      </c>
      <c r="G10" s="80">
        <f t="shared" si="0"/>
        <v>162606000</v>
      </c>
      <c r="H10" s="81">
        <f t="shared" si="0"/>
        <v>2599389873</v>
      </c>
      <c r="I10" s="79">
        <f t="shared" si="0"/>
        <v>413127036</v>
      </c>
      <c r="J10" s="80">
        <f t="shared" si="0"/>
        <v>1475564180</v>
      </c>
      <c r="K10" s="80">
        <f t="shared" si="0"/>
        <v>627823771</v>
      </c>
      <c r="L10" s="80">
        <f t="shared" si="0"/>
        <v>119814000</v>
      </c>
      <c r="M10" s="82">
        <f t="shared" si="0"/>
        <v>2636328987</v>
      </c>
    </row>
    <row r="11" spans="1:13" ht="13" x14ac:dyDescent="0.3">
      <c r="A11" s="47" t="s">
        <v>53</v>
      </c>
      <c r="B11" s="71" t="s">
        <v>137</v>
      </c>
      <c r="C11" s="72" t="s">
        <v>138</v>
      </c>
      <c r="D11" s="73">
        <v>7143293</v>
      </c>
      <c r="E11" s="74">
        <v>17369470</v>
      </c>
      <c r="F11" s="74">
        <v>34959159</v>
      </c>
      <c r="G11" s="74">
        <v>969000</v>
      </c>
      <c r="H11" s="75">
        <v>60440922</v>
      </c>
      <c r="I11" s="73">
        <v>6932085</v>
      </c>
      <c r="J11" s="74">
        <v>16255846</v>
      </c>
      <c r="K11" s="74">
        <v>25388300</v>
      </c>
      <c r="L11" s="74">
        <v>4710000</v>
      </c>
      <c r="M11" s="76">
        <v>53286231</v>
      </c>
    </row>
    <row r="12" spans="1:13" ht="13" x14ac:dyDescent="0.3">
      <c r="A12" s="47" t="s">
        <v>53</v>
      </c>
      <c r="B12" s="71" t="s">
        <v>139</v>
      </c>
      <c r="C12" s="72" t="s">
        <v>140</v>
      </c>
      <c r="D12" s="73">
        <v>18048028</v>
      </c>
      <c r="E12" s="74">
        <v>38512362</v>
      </c>
      <c r="F12" s="74">
        <v>50899600</v>
      </c>
      <c r="G12" s="74">
        <v>397000</v>
      </c>
      <c r="H12" s="75">
        <v>107856990</v>
      </c>
      <c r="I12" s="73">
        <v>7506403</v>
      </c>
      <c r="J12" s="74">
        <v>50129017</v>
      </c>
      <c r="K12" s="74">
        <v>-254993</v>
      </c>
      <c r="L12" s="74">
        <v>553000</v>
      </c>
      <c r="M12" s="76">
        <v>57933427</v>
      </c>
    </row>
    <row r="13" spans="1:13" ht="13" x14ac:dyDescent="0.3">
      <c r="A13" s="47" t="s">
        <v>53</v>
      </c>
      <c r="B13" s="71" t="s">
        <v>141</v>
      </c>
      <c r="C13" s="72" t="s">
        <v>142</v>
      </c>
      <c r="D13" s="73">
        <v>502452</v>
      </c>
      <c r="E13" s="74">
        <v>8207474</v>
      </c>
      <c r="F13" s="74">
        <v>-10049821</v>
      </c>
      <c r="G13" s="74">
        <v>14600000</v>
      </c>
      <c r="H13" s="75">
        <v>13260105</v>
      </c>
      <c r="I13" s="73">
        <v>0</v>
      </c>
      <c r="J13" s="74">
        <v>0</v>
      </c>
      <c r="K13" s="74">
        <v>-617000</v>
      </c>
      <c r="L13" s="74">
        <v>617000</v>
      </c>
      <c r="M13" s="76">
        <v>0</v>
      </c>
    </row>
    <row r="14" spans="1:13" ht="13" x14ac:dyDescent="0.3">
      <c r="A14" s="47" t="s">
        <v>68</v>
      </c>
      <c r="B14" s="71" t="s">
        <v>143</v>
      </c>
      <c r="C14" s="72" t="s">
        <v>144</v>
      </c>
      <c r="D14" s="73">
        <v>0</v>
      </c>
      <c r="E14" s="74">
        <v>0</v>
      </c>
      <c r="F14" s="74">
        <v>17245423</v>
      </c>
      <c r="G14" s="74">
        <v>2444000</v>
      </c>
      <c r="H14" s="75">
        <v>19689423</v>
      </c>
      <c r="I14" s="73">
        <v>0</v>
      </c>
      <c r="J14" s="74">
        <v>0</v>
      </c>
      <c r="K14" s="74">
        <v>18453157</v>
      </c>
      <c r="L14" s="74">
        <v>1095000</v>
      </c>
      <c r="M14" s="76">
        <v>19548157</v>
      </c>
    </row>
    <row r="15" spans="1:13" ht="14" x14ac:dyDescent="0.3">
      <c r="A15" s="48" t="s">
        <v>0</v>
      </c>
      <c r="B15" s="77" t="s">
        <v>145</v>
      </c>
      <c r="C15" s="78" t="s">
        <v>0</v>
      </c>
      <c r="D15" s="79">
        <f t="shared" ref="D15:M15" si="1">SUM(D11:D14)</f>
        <v>25693773</v>
      </c>
      <c r="E15" s="80">
        <f t="shared" si="1"/>
        <v>64089306</v>
      </c>
      <c r="F15" s="80">
        <f t="shared" si="1"/>
        <v>93054361</v>
      </c>
      <c r="G15" s="80">
        <f t="shared" si="1"/>
        <v>18410000</v>
      </c>
      <c r="H15" s="81">
        <f t="shared" si="1"/>
        <v>201247440</v>
      </c>
      <c r="I15" s="79">
        <f t="shared" si="1"/>
        <v>14438488</v>
      </c>
      <c r="J15" s="80">
        <f t="shared" si="1"/>
        <v>66384863</v>
      </c>
      <c r="K15" s="80">
        <f t="shared" si="1"/>
        <v>42969464</v>
      </c>
      <c r="L15" s="80">
        <f t="shared" si="1"/>
        <v>6975000</v>
      </c>
      <c r="M15" s="82">
        <f t="shared" si="1"/>
        <v>130767815</v>
      </c>
    </row>
    <row r="16" spans="1:13" ht="13" x14ac:dyDescent="0.3">
      <c r="A16" s="47" t="s">
        <v>53</v>
      </c>
      <c r="B16" s="71" t="s">
        <v>146</v>
      </c>
      <c r="C16" s="72" t="s">
        <v>147</v>
      </c>
      <c r="D16" s="73">
        <v>23438886</v>
      </c>
      <c r="E16" s="74">
        <v>31627674</v>
      </c>
      <c r="F16" s="74">
        <v>25972417</v>
      </c>
      <c r="G16" s="74">
        <v>4606000</v>
      </c>
      <c r="H16" s="75">
        <v>85644977</v>
      </c>
      <c r="I16" s="73">
        <v>27969767</v>
      </c>
      <c r="J16" s="74">
        <v>33997791</v>
      </c>
      <c r="K16" s="74">
        <v>-16297016</v>
      </c>
      <c r="L16" s="74">
        <v>40969000</v>
      </c>
      <c r="M16" s="76">
        <v>86639542</v>
      </c>
    </row>
    <row r="17" spans="1:13" ht="13" x14ac:dyDescent="0.3">
      <c r="A17" s="47" t="s">
        <v>53</v>
      </c>
      <c r="B17" s="71" t="s">
        <v>148</v>
      </c>
      <c r="C17" s="72" t="s">
        <v>149</v>
      </c>
      <c r="D17" s="73">
        <v>6734929</v>
      </c>
      <c r="E17" s="74">
        <v>21445076</v>
      </c>
      <c r="F17" s="74">
        <v>34223855</v>
      </c>
      <c r="G17" s="74">
        <v>7377000</v>
      </c>
      <c r="H17" s="75">
        <v>69780860</v>
      </c>
      <c r="I17" s="73">
        <v>6104992</v>
      </c>
      <c r="J17" s="74">
        <v>10195731</v>
      </c>
      <c r="K17" s="74">
        <v>13024431</v>
      </c>
      <c r="L17" s="74">
        <v>540000</v>
      </c>
      <c r="M17" s="76">
        <v>29865154</v>
      </c>
    </row>
    <row r="18" spans="1:13" ht="13" x14ac:dyDescent="0.3">
      <c r="A18" s="47" t="s">
        <v>53</v>
      </c>
      <c r="B18" s="71" t="s">
        <v>150</v>
      </c>
      <c r="C18" s="72" t="s">
        <v>151</v>
      </c>
      <c r="D18" s="73">
        <v>4953643</v>
      </c>
      <c r="E18" s="74">
        <v>19774146</v>
      </c>
      <c r="F18" s="74">
        <v>24902216</v>
      </c>
      <c r="G18" s="74">
        <v>4497000</v>
      </c>
      <c r="H18" s="75">
        <v>54127005</v>
      </c>
      <c r="I18" s="73">
        <v>5046613</v>
      </c>
      <c r="J18" s="74">
        <v>18328475</v>
      </c>
      <c r="K18" s="74">
        <v>20885148</v>
      </c>
      <c r="L18" s="74">
        <v>11000000</v>
      </c>
      <c r="M18" s="76">
        <v>55260236</v>
      </c>
    </row>
    <row r="19" spans="1:13" ht="13" x14ac:dyDescent="0.3">
      <c r="A19" s="47" t="s">
        <v>53</v>
      </c>
      <c r="B19" s="71" t="s">
        <v>152</v>
      </c>
      <c r="C19" s="72" t="s">
        <v>153</v>
      </c>
      <c r="D19" s="73">
        <v>128562076</v>
      </c>
      <c r="E19" s="74">
        <v>455471180</v>
      </c>
      <c r="F19" s="74">
        <v>357700172</v>
      </c>
      <c r="G19" s="74">
        <v>14492000</v>
      </c>
      <c r="H19" s="75">
        <v>956225428</v>
      </c>
      <c r="I19" s="73">
        <v>126120264</v>
      </c>
      <c r="J19" s="74">
        <v>437932965</v>
      </c>
      <c r="K19" s="74">
        <v>326453241</v>
      </c>
      <c r="L19" s="74">
        <v>38671000</v>
      </c>
      <c r="M19" s="76">
        <v>929177470</v>
      </c>
    </row>
    <row r="20" spans="1:13" ht="13" x14ac:dyDescent="0.3">
      <c r="A20" s="47" t="s">
        <v>53</v>
      </c>
      <c r="B20" s="71" t="s">
        <v>154</v>
      </c>
      <c r="C20" s="72" t="s">
        <v>155</v>
      </c>
      <c r="D20" s="73">
        <v>4998250</v>
      </c>
      <c r="E20" s="74">
        <v>90013718</v>
      </c>
      <c r="F20" s="74">
        <v>-9698753</v>
      </c>
      <c r="G20" s="74">
        <v>6272000</v>
      </c>
      <c r="H20" s="75">
        <v>91585215</v>
      </c>
      <c r="I20" s="73">
        <v>7020153</v>
      </c>
      <c r="J20" s="74">
        <v>86664611</v>
      </c>
      <c r="K20" s="74">
        <v>34301880</v>
      </c>
      <c r="L20" s="74">
        <v>14898000</v>
      </c>
      <c r="M20" s="76">
        <v>142884644</v>
      </c>
    </row>
    <row r="21" spans="1:13" ht="13" x14ac:dyDescent="0.3">
      <c r="A21" s="47" t="s">
        <v>68</v>
      </c>
      <c r="B21" s="71" t="s">
        <v>156</v>
      </c>
      <c r="C21" s="72" t="s">
        <v>157</v>
      </c>
      <c r="D21" s="73">
        <v>0</v>
      </c>
      <c r="E21" s="74">
        <v>0</v>
      </c>
      <c r="F21" s="74">
        <v>38588887</v>
      </c>
      <c r="G21" s="74">
        <v>1226000</v>
      </c>
      <c r="H21" s="75">
        <v>39814887</v>
      </c>
      <c r="I21" s="73">
        <v>0</v>
      </c>
      <c r="J21" s="74">
        <v>0</v>
      </c>
      <c r="K21" s="74">
        <v>343613</v>
      </c>
      <c r="L21" s="74">
        <v>1164000</v>
      </c>
      <c r="M21" s="76">
        <v>1507613</v>
      </c>
    </row>
    <row r="22" spans="1:13" ht="14" x14ac:dyDescent="0.3">
      <c r="A22" s="48" t="s">
        <v>0</v>
      </c>
      <c r="B22" s="77" t="s">
        <v>158</v>
      </c>
      <c r="C22" s="78" t="s">
        <v>0</v>
      </c>
      <c r="D22" s="79">
        <f t="shared" ref="D22:M22" si="2">SUM(D16:D21)</f>
        <v>168687784</v>
      </c>
      <c r="E22" s="80">
        <f t="shared" si="2"/>
        <v>618331794</v>
      </c>
      <c r="F22" s="80">
        <f t="shared" si="2"/>
        <v>471688794</v>
      </c>
      <c r="G22" s="80">
        <f t="shared" si="2"/>
        <v>38470000</v>
      </c>
      <c r="H22" s="81">
        <f t="shared" si="2"/>
        <v>1297178372</v>
      </c>
      <c r="I22" s="79">
        <f t="shared" si="2"/>
        <v>172261789</v>
      </c>
      <c r="J22" s="80">
        <f t="shared" si="2"/>
        <v>587119573</v>
      </c>
      <c r="K22" s="80">
        <f t="shared" si="2"/>
        <v>378711297</v>
      </c>
      <c r="L22" s="80">
        <f t="shared" si="2"/>
        <v>107242000</v>
      </c>
      <c r="M22" s="82">
        <f t="shared" si="2"/>
        <v>1245334659</v>
      </c>
    </row>
    <row r="23" spans="1:13" ht="13" x14ac:dyDescent="0.3">
      <c r="A23" s="47" t="s">
        <v>53</v>
      </c>
      <c r="B23" s="71" t="s">
        <v>159</v>
      </c>
      <c r="C23" s="72" t="s">
        <v>160</v>
      </c>
      <c r="D23" s="73">
        <v>22580049</v>
      </c>
      <c r="E23" s="74">
        <v>83740028</v>
      </c>
      <c r="F23" s="74">
        <v>38146898</v>
      </c>
      <c r="G23" s="74">
        <v>50564000</v>
      </c>
      <c r="H23" s="75">
        <v>195030975</v>
      </c>
      <c r="I23" s="73">
        <v>21653447</v>
      </c>
      <c r="J23" s="74">
        <v>77126734</v>
      </c>
      <c r="K23" s="74">
        <v>168367432</v>
      </c>
      <c r="L23" s="74">
        <v>1018000</v>
      </c>
      <c r="M23" s="76">
        <v>268165613</v>
      </c>
    </row>
    <row r="24" spans="1:13" ht="13" x14ac:dyDescent="0.3">
      <c r="A24" s="47" t="s">
        <v>53</v>
      </c>
      <c r="B24" s="71" t="s">
        <v>161</v>
      </c>
      <c r="C24" s="72" t="s">
        <v>162</v>
      </c>
      <c r="D24" s="73">
        <v>40957174</v>
      </c>
      <c r="E24" s="74">
        <v>122213576</v>
      </c>
      <c r="F24" s="74">
        <v>114965603</v>
      </c>
      <c r="G24" s="74">
        <v>6527000</v>
      </c>
      <c r="H24" s="75">
        <v>284663353</v>
      </c>
      <c r="I24" s="73">
        <v>53859270</v>
      </c>
      <c r="J24" s="74">
        <v>157676869</v>
      </c>
      <c r="K24" s="74">
        <v>162351557</v>
      </c>
      <c r="L24" s="74">
        <v>21832000</v>
      </c>
      <c r="M24" s="76">
        <v>395719696</v>
      </c>
    </row>
    <row r="25" spans="1:13" ht="13" x14ac:dyDescent="0.3">
      <c r="A25" s="47" t="s">
        <v>53</v>
      </c>
      <c r="B25" s="71" t="s">
        <v>163</v>
      </c>
      <c r="C25" s="72" t="s">
        <v>164</v>
      </c>
      <c r="D25" s="73">
        <v>5669661</v>
      </c>
      <c r="E25" s="74">
        <v>64454546</v>
      </c>
      <c r="F25" s="74">
        <v>67323261</v>
      </c>
      <c r="G25" s="74">
        <v>432000</v>
      </c>
      <c r="H25" s="75">
        <v>137879468</v>
      </c>
      <c r="I25" s="73">
        <v>4677440</v>
      </c>
      <c r="J25" s="74">
        <v>63616241</v>
      </c>
      <c r="K25" s="74">
        <v>41105971</v>
      </c>
      <c r="L25" s="74">
        <v>20396000</v>
      </c>
      <c r="M25" s="76">
        <v>129795652</v>
      </c>
    </row>
    <row r="26" spans="1:13" ht="13" x14ac:dyDescent="0.3">
      <c r="A26" s="47" t="s">
        <v>53</v>
      </c>
      <c r="B26" s="71" t="s">
        <v>165</v>
      </c>
      <c r="C26" s="72" t="s">
        <v>166</v>
      </c>
      <c r="D26" s="73">
        <v>27284570</v>
      </c>
      <c r="E26" s="74">
        <v>115074836</v>
      </c>
      <c r="F26" s="74">
        <v>246464793</v>
      </c>
      <c r="G26" s="74">
        <v>28330000</v>
      </c>
      <c r="H26" s="75">
        <v>417154199</v>
      </c>
      <c r="I26" s="73">
        <v>26350309</v>
      </c>
      <c r="J26" s="74">
        <v>105723637</v>
      </c>
      <c r="K26" s="74">
        <v>217681185</v>
      </c>
      <c r="L26" s="74">
        <v>18601000</v>
      </c>
      <c r="M26" s="76">
        <v>368356131</v>
      </c>
    </row>
    <row r="27" spans="1:13" ht="13" x14ac:dyDescent="0.3">
      <c r="A27" s="47" t="s">
        <v>53</v>
      </c>
      <c r="B27" s="71" t="s">
        <v>167</v>
      </c>
      <c r="C27" s="72" t="s">
        <v>168</v>
      </c>
      <c r="D27" s="73">
        <v>1923075</v>
      </c>
      <c r="E27" s="74">
        <v>14717944</v>
      </c>
      <c r="F27" s="74">
        <v>30535720</v>
      </c>
      <c r="G27" s="74">
        <v>5819000</v>
      </c>
      <c r="H27" s="75">
        <v>52995739</v>
      </c>
      <c r="I27" s="73">
        <v>2532184</v>
      </c>
      <c r="J27" s="74">
        <v>30656929</v>
      </c>
      <c r="K27" s="74">
        <v>22370772</v>
      </c>
      <c r="L27" s="74">
        <v>8370000</v>
      </c>
      <c r="M27" s="76">
        <v>63929885</v>
      </c>
    </row>
    <row r="28" spans="1:13" ht="13" x14ac:dyDescent="0.3">
      <c r="A28" s="47" t="s">
        <v>53</v>
      </c>
      <c r="B28" s="71" t="s">
        <v>169</v>
      </c>
      <c r="C28" s="72" t="s">
        <v>170</v>
      </c>
      <c r="D28" s="73">
        <v>6589469</v>
      </c>
      <c r="E28" s="74">
        <v>24241783</v>
      </c>
      <c r="F28" s="74">
        <v>44358546</v>
      </c>
      <c r="G28" s="74">
        <v>422000</v>
      </c>
      <c r="H28" s="75">
        <v>75611798</v>
      </c>
      <c r="I28" s="73">
        <v>9598778</v>
      </c>
      <c r="J28" s="74">
        <v>31569758</v>
      </c>
      <c r="K28" s="74">
        <v>35093326</v>
      </c>
      <c r="L28" s="74">
        <v>17939000</v>
      </c>
      <c r="M28" s="76">
        <v>94200862</v>
      </c>
    </row>
    <row r="29" spans="1:13" ht="13" x14ac:dyDescent="0.3">
      <c r="A29" s="47" t="s">
        <v>68</v>
      </c>
      <c r="B29" s="71" t="s">
        <v>171</v>
      </c>
      <c r="C29" s="72" t="s">
        <v>172</v>
      </c>
      <c r="D29" s="73">
        <v>0</v>
      </c>
      <c r="E29" s="74">
        <v>0</v>
      </c>
      <c r="F29" s="74">
        <v>40932200</v>
      </c>
      <c r="G29" s="74">
        <v>3436000</v>
      </c>
      <c r="H29" s="75">
        <v>44368200</v>
      </c>
      <c r="I29" s="73">
        <v>0</v>
      </c>
      <c r="J29" s="74">
        <v>0</v>
      </c>
      <c r="K29" s="74">
        <v>36334337</v>
      </c>
      <c r="L29" s="74">
        <v>4603000</v>
      </c>
      <c r="M29" s="76">
        <v>40937337</v>
      </c>
    </row>
    <row r="30" spans="1:13" ht="14" x14ac:dyDescent="0.3">
      <c r="A30" s="48" t="s">
        <v>0</v>
      </c>
      <c r="B30" s="77" t="s">
        <v>173</v>
      </c>
      <c r="C30" s="78" t="s">
        <v>0</v>
      </c>
      <c r="D30" s="79">
        <f t="shared" ref="D30:M30" si="3">SUM(D23:D29)</f>
        <v>105003998</v>
      </c>
      <c r="E30" s="80">
        <f t="shared" si="3"/>
        <v>424442713</v>
      </c>
      <c r="F30" s="80">
        <f t="shared" si="3"/>
        <v>582727021</v>
      </c>
      <c r="G30" s="80">
        <f t="shared" si="3"/>
        <v>95530000</v>
      </c>
      <c r="H30" s="81">
        <f t="shared" si="3"/>
        <v>1207703732</v>
      </c>
      <c r="I30" s="79">
        <f t="shared" si="3"/>
        <v>118671428</v>
      </c>
      <c r="J30" s="80">
        <f t="shared" si="3"/>
        <v>466370168</v>
      </c>
      <c r="K30" s="80">
        <f t="shared" si="3"/>
        <v>683304580</v>
      </c>
      <c r="L30" s="80">
        <f t="shared" si="3"/>
        <v>92759000</v>
      </c>
      <c r="M30" s="82">
        <f t="shared" si="3"/>
        <v>1361105176</v>
      </c>
    </row>
    <row r="31" spans="1:13" ht="13" x14ac:dyDescent="0.3">
      <c r="A31" s="47" t="s">
        <v>53</v>
      </c>
      <c r="B31" s="71" t="s">
        <v>174</v>
      </c>
      <c r="C31" s="72" t="s">
        <v>175</v>
      </c>
      <c r="D31" s="73">
        <v>24700367</v>
      </c>
      <c r="E31" s="74">
        <v>225373308</v>
      </c>
      <c r="F31" s="74">
        <v>108861810</v>
      </c>
      <c r="G31" s="74">
        <v>449000</v>
      </c>
      <c r="H31" s="75">
        <v>359384485</v>
      </c>
      <c r="I31" s="73">
        <v>23537839</v>
      </c>
      <c r="J31" s="74">
        <v>182597942</v>
      </c>
      <c r="K31" s="74">
        <v>108192496</v>
      </c>
      <c r="L31" s="74">
        <v>779000</v>
      </c>
      <c r="M31" s="76">
        <v>315107277</v>
      </c>
    </row>
    <row r="32" spans="1:13" ht="13" x14ac:dyDescent="0.3">
      <c r="A32" s="47" t="s">
        <v>53</v>
      </c>
      <c r="B32" s="71" t="s">
        <v>176</v>
      </c>
      <c r="C32" s="72" t="s">
        <v>177</v>
      </c>
      <c r="D32" s="73">
        <v>29372691</v>
      </c>
      <c r="E32" s="74">
        <v>101257312</v>
      </c>
      <c r="F32" s="74">
        <v>63871008</v>
      </c>
      <c r="G32" s="74">
        <v>23652000</v>
      </c>
      <c r="H32" s="75">
        <v>218153011</v>
      </c>
      <c r="I32" s="73">
        <v>29963723</v>
      </c>
      <c r="J32" s="74">
        <v>106755801</v>
      </c>
      <c r="K32" s="74">
        <v>72804804</v>
      </c>
      <c r="L32" s="74">
        <v>11860000</v>
      </c>
      <c r="M32" s="76">
        <v>221384328</v>
      </c>
    </row>
    <row r="33" spans="1:13" ht="13" x14ac:dyDescent="0.3">
      <c r="A33" s="47" t="s">
        <v>53</v>
      </c>
      <c r="B33" s="71" t="s">
        <v>178</v>
      </c>
      <c r="C33" s="72" t="s">
        <v>179</v>
      </c>
      <c r="D33" s="73">
        <v>58070075</v>
      </c>
      <c r="E33" s="74">
        <v>259082144</v>
      </c>
      <c r="F33" s="74">
        <v>119233953</v>
      </c>
      <c r="G33" s="74">
        <v>8904000</v>
      </c>
      <c r="H33" s="75">
        <v>445290172</v>
      </c>
      <c r="I33" s="73">
        <v>56242900</v>
      </c>
      <c r="J33" s="74">
        <v>261952955</v>
      </c>
      <c r="K33" s="74">
        <v>178812994</v>
      </c>
      <c r="L33" s="74">
        <v>35953000</v>
      </c>
      <c r="M33" s="76">
        <v>532961849</v>
      </c>
    </row>
    <row r="34" spans="1:13" ht="13" x14ac:dyDescent="0.3">
      <c r="A34" s="47" t="s">
        <v>53</v>
      </c>
      <c r="B34" s="71" t="s">
        <v>180</v>
      </c>
      <c r="C34" s="72" t="s">
        <v>181</v>
      </c>
      <c r="D34" s="73">
        <v>8174323</v>
      </c>
      <c r="E34" s="74">
        <v>27673078</v>
      </c>
      <c r="F34" s="74">
        <v>59797276</v>
      </c>
      <c r="G34" s="74">
        <v>7000000</v>
      </c>
      <c r="H34" s="75">
        <v>102644677</v>
      </c>
      <c r="I34" s="73">
        <v>7768300</v>
      </c>
      <c r="J34" s="74">
        <v>23568794</v>
      </c>
      <c r="K34" s="74">
        <v>66750332</v>
      </c>
      <c r="L34" s="74">
        <v>677000</v>
      </c>
      <c r="M34" s="76">
        <v>98764426</v>
      </c>
    </row>
    <row r="35" spans="1:13" ht="13" x14ac:dyDescent="0.3">
      <c r="A35" s="47" t="s">
        <v>68</v>
      </c>
      <c r="B35" s="71" t="s">
        <v>182</v>
      </c>
      <c r="C35" s="72" t="s">
        <v>183</v>
      </c>
      <c r="D35" s="73">
        <v>0</v>
      </c>
      <c r="E35" s="74">
        <v>0</v>
      </c>
      <c r="F35" s="74">
        <v>54387039</v>
      </c>
      <c r="G35" s="74">
        <v>1169000</v>
      </c>
      <c r="H35" s="75">
        <v>55556039</v>
      </c>
      <c r="I35" s="73">
        <v>0</v>
      </c>
      <c r="J35" s="74">
        <v>0</v>
      </c>
      <c r="K35" s="74">
        <v>43256745</v>
      </c>
      <c r="L35" s="74">
        <v>772000</v>
      </c>
      <c r="M35" s="76">
        <v>44028745</v>
      </c>
    </row>
    <row r="36" spans="1:13" ht="14" x14ac:dyDescent="0.3">
      <c r="A36" s="48" t="s">
        <v>0</v>
      </c>
      <c r="B36" s="77" t="s">
        <v>184</v>
      </c>
      <c r="C36" s="78" t="s">
        <v>0</v>
      </c>
      <c r="D36" s="79">
        <f t="shared" ref="D36:M36" si="4">SUM(D31:D35)</f>
        <v>120317456</v>
      </c>
      <c r="E36" s="80">
        <f t="shared" si="4"/>
        <v>613385842</v>
      </c>
      <c r="F36" s="80">
        <f t="shared" si="4"/>
        <v>406151086</v>
      </c>
      <c r="G36" s="80">
        <f t="shared" si="4"/>
        <v>41174000</v>
      </c>
      <c r="H36" s="81">
        <f t="shared" si="4"/>
        <v>1181028384</v>
      </c>
      <c r="I36" s="79">
        <f t="shared" si="4"/>
        <v>117512762</v>
      </c>
      <c r="J36" s="80">
        <f t="shared" si="4"/>
        <v>574875492</v>
      </c>
      <c r="K36" s="80">
        <f t="shared" si="4"/>
        <v>469817371</v>
      </c>
      <c r="L36" s="80">
        <f t="shared" si="4"/>
        <v>50041000</v>
      </c>
      <c r="M36" s="82">
        <f t="shared" si="4"/>
        <v>1212246625</v>
      </c>
    </row>
    <row r="37" spans="1:13" ht="14" x14ac:dyDescent="0.3">
      <c r="A37" s="49" t="s">
        <v>0</v>
      </c>
      <c r="B37" s="83" t="s">
        <v>185</v>
      </c>
      <c r="C37" s="84" t="s">
        <v>0</v>
      </c>
      <c r="D37" s="85">
        <f t="shared" ref="D37:M37" si="5">SUM(D9,D11:D14,D16:D21,D23:D29,D31:D35)</f>
        <v>863709613</v>
      </c>
      <c r="E37" s="86">
        <f t="shared" si="5"/>
        <v>3135770451</v>
      </c>
      <c r="F37" s="86">
        <f t="shared" si="5"/>
        <v>2130877737</v>
      </c>
      <c r="G37" s="86">
        <f t="shared" si="5"/>
        <v>356190000</v>
      </c>
      <c r="H37" s="87">
        <f t="shared" si="5"/>
        <v>6486547801</v>
      </c>
      <c r="I37" s="85">
        <f t="shared" si="5"/>
        <v>836011503</v>
      </c>
      <c r="J37" s="86">
        <f t="shared" si="5"/>
        <v>3170314276</v>
      </c>
      <c r="K37" s="86">
        <f t="shared" si="5"/>
        <v>2202626483</v>
      </c>
      <c r="L37" s="86">
        <f t="shared" si="5"/>
        <v>376831000</v>
      </c>
      <c r="M37" s="88">
        <f t="shared" si="5"/>
        <v>6585783262</v>
      </c>
    </row>
    <row r="38" spans="1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186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38</v>
      </c>
      <c r="C9" s="72" t="s">
        <v>39</v>
      </c>
      <c r="D9" s="73">
        <v>2668374086</v>
      </c>
      <c r="E9" s="74">
        <v>9010298725</v>
      </c>
      <c r="F9" s="74">
        <v>2770034962</v>
      </c>
      <c r="G9" s="74">
        <v>500791000</v>
      </c>
      <c r="H9" s="75">
        <v>14949498773</v>
      </c>
      <c r="I9" s="73">
        <v>2132780782</v>
      </c>
      <c r="J9" s="74">
        <v>7341184050</v>
      </c>
      <c r="K9" s="74">
        <v>2441727497</v>
      </c>
      <c r="L9" s="74">
        <v>782731000</v>
      </c>
      <c r="M9" s="76">
        <v>12698423329</v>
      </c>
    </row>
    <row r="10" spans="1:13" ht="13" x14ac:dyDescent="0.3">
      <c r="A10" s="47" t="s">
        <v>51</v>
      </c>
      <c r="B10" s="71" t="s">
        <v>42</v>
      </c>
      <c r="C10" s="72" t="s">
        <v>43</v>
      </c>
      <c r="D10" s="73">
        <v>4688561246</v>
      </c>
      <c r="E10" s="74">
        <v>11519311685</v>
      </c>
      <c r="F10" s="74">
        <v>6740721369</v>
      </c>
      <c r="G10" s="74">
        <v>629909000</v>
      </c>
      <c r="H10" s="75">
        <v>23578503300</v>
      </c>
      <c r="I10" s="73">
        <v>4392884396</v>
      </c>
      <c r="J10" s="74">
        <v>9987178764</v>
      </c>
      <c r="K10" s="74">
        <v>6314161336</v>
      </c>
      <c r="L10" s="74">
        <v>755951000</v>
      </c>
      <c r="M10" s="76">
        <v>21450175496</v>
      </c>
    </row>
    <row r="11" spans="1:13" ht="13" x14ac:dyDescent="0.3">
      <c r="A11" s="47" t="s">
        <v>51</v>
      </c>
      <c r="B11" s="71" t="s">
        <v>48</v>
      </c>
      <c r="C11" s="72" t="s">
        <v>49</v>
      </c>
      <c r="D11" s="73">
        <v>2913410186</v>
      </c>
      <c r="E11" s="74">
        <v>7523962146</v>
      </c>
      <c r="F11" s="74">
        <v>2835300502</v>
      </c>
      <c r="G11" s="74">
        <v>236536000</v>
      </c>
      <c r="H11" s="75">
        <v>13509208834</v>
      </c>
      <c r="I11" s="73">
        <v>2567626583</v>
      </c>
      <c r="J11" s="74">
        <v>6629557749</v>
      </c>
      <c r="K11" s="74">
        <v>1909650300</v>
      </c>
      <c r="L11" s="74">
        <v>902602000</v>
      </c>
      <c r="M11" s="76">
        <v>12009436632</v>
      </c>
    </row>
    <row r="12" spans="1:13" ht="14" x14ac:dyDescent="0.3">
      <c r="A12" s="48" t="s">
        <v>0</v>
      </c>
      <c r="B12" s="77" t="s">
        <v>52</v>
      </c>
      <c r="C12" s="78" t="s">
        <v>0</v>
      </c>
      <c r="D12" s="79">
        <f t="shared" ref="D12:M12" si="0">SUM(D9:D11)</f>
        <v>10270345518</v>
      </c>
      <c r="E12" s="80">
        <f t="shared" si="0"/>
        <v>28053572556</v>
      </c>
      <c r="F12" s="80">
        <f t="shared" si="0"/>
        <v>12346056833</v>
      </c>
      <c r="G12" s="80">
        <f t="shared" si="0"/>
        <v>1367236000</v>
      </c>
      <c r="H12" s="81">
        <f t="shared" si="0"/>
        <v>52037210907</v>
      </c>
      <c r="I12" s="79">
        <f t="shared" si="0"/>
        <v>9093291761</v>
      </c>
      <c r="J12" s="80">
        <f t="shared" si="0"/>
        <v>23957920563</v>
      </c>
      <c r="K12" s="80">
        <f t="shared" si="0"/>
        <v>10665539133</v>
      </c>
      <c r="L12" s="80">
        <f t="shared" si="0"/>
        <v>2441284000</v>
      </c>
      <c r="M12" s="82">
        <f t="shared" si="0"/>
        <v>46158035457</v>
      </c>
    </row>
    <row r="13" spans="1:13" ht="13" x14ac:dyDescent="0.3">
      <c r="A13" s="47" t="s">
        <v>53</v>
      </c>
      <c r="B13" s="71" t="s">
        <v>187</v>
      </c>
      <c r="C13" s="72" t="s">
        <v>188</v>
      </c>
      <c r="D13" s="73">
        <v>337491010</v>
      </c>
      <c r="E13" s="74">
        <v>1301379873</v>
      </c>
      <c r="F13" s="74">
        <v>319269781</v>
      </c>
      <c r="G13" s="74">
        <v>3285000</v>
      </c>
      <c r="H13" s="75">
        <v>1961425664</v>
      </c>
      <c r="I13" s="73">
        <v>324715776</v>
      </c>
      <c r="J13" s="74">
        <v>1310357483</v>
      </c>
      <c r="K13" s="74">
        <v>448722400</v>
      </c>
      <c r="L13" s="74">
        <v>5241000</v>
      </c>
      <c r="M13" s="76">
        <v>2089036659</v>
      </c>
    </row>
    <row r="14" spans="1:13" ht="13" x14ac:dyDescent="0.3">
      <c r="A14" s="47" t="s">
        <v>53</v>
      </c>
      <c r="B14" s="71" t="s">
        <v>189</v>
      </c>
      <c r="C14" s="72" t="s">
        <v>190</v>
      </c>
      <c r="D14" s="73">
        <v>96647960</v>
      </c>
      <c r="E14" s="74">
        <v>255766583</v>
      </c>
      <c r="F14" s="74">
        <v>63494185</v>
      </c>
      <c r="G14" s="74">
        <v>18346000</v>
      </c>
      <c r="H14" s="75">
        <v>434254728</v>
      </c>
      <c r="I14" s="73">
        <v>89421861</v>
      </c>
      <c r="J14" s="74">
        <v>234500865</v>
      </c>
      <c r="K14" s="74">
        <v>48497943</v>
      </c>
      <c r="L14" s="74">
        <v>30099000</v>
      </c>
      <c r="M14" s="76">
        <v>402519669</v>
      </c>
    </row>
    <row r="15" spans="1:13" ht="13" x14ac:dyDescent="0.3">
      <c r="A15" s="47" t="s">
        <v>53</v>
      </c>
      <c r="B15" s="71" t="s">
        <v>191</v>
      </c>
      <c r="C15" s="72" t="s">
        <v>192</v>
      </c>
      <c r="D15" s="73">
        <v>60607040</v>
      </c>
      <c r="E15" s="74">
        <v>206984588</v>
      </c>
      <c r="F15" s="74">
        <v>71763490</v>
      </c>
      <c r="G15" s="74">
        <v>13352000</v>
      </c>
      <c r="H15" s="75">
        <v>352707118</v>
      </c>
      <c r="I15" s="73">
        <v>58644031</v>
      </c>
      <c r="J15" s="74">
        <v>175547364</v>
      </c>
      <c r="K15" s="74">
        <v>53942903</v>
      </c>
      <c r="L15" s="74">
        <v>31403000</v>
      </c>
      <c r="M15" s="76">
        <v>319537298</v>
      </c>
    </row>
    <row r="16" spans="1:13" ht="13" x14ac:dyDescent="0.3">
      <c r="A16" s="47" t="s">
        <v>68</v>
      </c>
      <c r="B16" s="71" t="s">
        <v>193</v>
      </c>
      <c r="C16" s="72" t="s">
        <v>194</v>
      </c>
      <c r="D16" s="73">
        <v>0</v>
      </c>
      <c r="E16" s="74">
        <v>0</v>
      </c>
      <c r="F16" s="74">
        <v>103639744</v>
      </c>
      <c r="G16" s="74">
        <v>3423000</v>
      </c>
      <c r="H16" s="75">
        <v>107062744</v>
      </c>
      <c r="I16" s="73">
        <v>0</v>
      </c>
      <c r="J16" s="74">
        <v>0</v>
      </c>
      <c r="K16" s="74">
        <v>100939557</v>
      </c>
      <c r="L16" s="74">
        <v>3605000</v>
      </c>
      <c r="M16" s="76">
        <v>104544557</v>
      </c>
    </row>
    <row r="17" spans="1:13" ht="14" x14ac:dyDescent="0.3">
      <c r="A17" s="48" t="s">
        <v>0</v>
      </c>
      <c r="B17" s="77" t="s">
        <v>195</v>
      </c>
      <c r="C17" s="78" t="s">
        <v>0</v>
      </c>
      <c r="D17" s="79">
        <f t="shared" ref="D17:M17" si="1">SUM(D13:D16)</f>
        <v>494746010</v>
      </c>
      <c r="E17" s="80">
        <f t="shared" si="1"/>
        <v>1764131044</v>
      </c>
      <c r="F17" s="80">
        <f t="shared" si="1"/>
        <v>558167200</v>
      </c>
      <c r="G17" s="80">
        <f t="shared" si="1"/>
        <v>38406000</v>
      </c>
      <c r="H17" s="81">
        <f t="shared" si="1"/>
        <v>2855450254</v>
      </c>
      <c r="I17" s="79">
        <f t="shared" si="1"/>
        <v>472781668</v>
      </c>
      <c r="J17" s="80">
        <f t="shared" si="1"/>
        <v>1720405712</v>
      </c>
      <c r="K17" s="80">
        <f t="shared" si="1"/>
        <v>652102803</v>
      </c>
      <c r="L17" s="80">
        <f t="shared" si="1"/>
        <v>70348000</v>
      </c>
      <c r="M17" s="82">
        <f t="shared" si="1"/>
        <v>2915638183</v>
      </c>
    </row>
    <row r="18" spans="1:13" ht="13" x14ac:dyDescent="0.3">
      <c r="A18" s="47" t="s">
        <v>53</v>
      </c>
      <c r="B18" s="71" t="s">
        <v>196</v>
      </c>
      <c r="C18" s="72" t="s">
        <v>197</v>
      </c>
      <c r="D18" s="73">
        <v>173356520</v>
      </c>
      <c r="E18" s="74">
        <v>578054784</v>
      </c>
      <c r="F18" s="74">
        <v>244069850</v>
      </c>
      <c r="G18" s="74">
        <v>59841000</v>
      </c>
      <c r="H18" s="75">
        <v>1055322154</v>
      </c>
      <c r="I18" s="73">
        <v>20713699</v>
      </c>
      <c r="J18" s="74">
        <v>742776750</v>
      </c>
      <c r="K18" s="74">
        <v>462191354</v>
      </c>
      <c r="L18" s="74">
        <v>126620000</v>
      </c>
      <c r="M18" s="76">
        <v>1352301803</v>
      </c>
    </row>
    <row r="19" spans="1:13" ht="13" x14ac:dyDescent="0.3">
      <c r="A19" s="47" t="s">
        <v>53</v>
      </c>
      <c r="B19" s="71" t="s">
        <v>198</v>
      </c>
      <c r="C19" s="72" t="s">
        <v>199</v>
      </c>
      <c r="D19" s="73">
        <v>114477130</v>
      </c>
      <c r="E19" s="74">
        <v>173820639</v>
      </c>
      <c r="F19" s="74">
        <v>50187141</v>
      </c>
      <c r="G19" s="74">
        <v>16603000</v>
      </c>
      <c r="H19" s="75">
        <v>355087910</v>
      </c>
      <c r="I19" s="73">
        <v>30490042</v>
      </c>
      <c r="J19" s="74">
        <v>217702413</v>
      </c>
      <c r="K19" s="74">
        <v>384624869</v>
      </c>
      <c r="L19" s="74">
        <v>14137000</v>
      </c>
      <c r="M19" s="76">
        <v>646954324</v>
      </c>
    </row>
    <row r="20" spans="1:13" ht="13" x14ac:dyDescent="0.3">
      <c r="A20" s="47" t="s">
        <v>53</v>
      </c>
      <c r="B20" s="71" t="s">
        <v>200</v>
      </c>
      <c r="C20" s="72" t="s">
        <v>201</v>
      </c>
      <c r="D20" s="73">
        <v>145978439</v>
      </c>
      <c r="E20" s="74">
        <v>437221651</v>
      </c>
      <c r="F20" s="74">
        <v>177054607</v>
      </c>
      <c r="G20" s="74">
        <v>30054000</v>
      </c>
      <c r="H20" s="75">
        <v>790308697</v>
      </c>
      <c r="I20" s="73">
        <v>123437454</v>
      </c>
      <c r="J20" s="74">
        <v>727824164</v>
      </c>
      <c r="K20" s="74">
        <v>-186344008</v>
      </c>
      <c r="L20" s="74">
        <v>27111000</v>
      </c>
      <c r="M20" s="76">
        <v>692028610</v>
      </c>
    </row>
    <row r="21" spans="1:13" ht="13" x14ac:dyDescent="0.3">
      <c r="A21" s="47" t="s">
        <v>68</v>
      </c>
      <c r="B21" s="71" t="s">
        <v>202</v>
      </c>
      <c r="C21" s="72" t="s">
        <v>203</v>
      </c>
      <c r="D21" s="73">
        <v>0</v>
      </c>
      <c r="E21" s="74">
        <v>114618</v>
      </c>
      <c r="F21" s="74">
        <v>72551812</v>
      </c>
      <c r="G21" s="74">
        <v>1407000</v>
      </c>
      <c r="H21" s="75">
        <v>74073430</v>
      </c>
      <c r="I21" s="73">
        <v>0</v>
      </c>
      <c r="J21" s="74">
        <v>-1749030</v>
      </c>
      <c r="K21" s="74">
        <v>49387364</v>
      </c>
      <c r="L21" s="74">
        <v>16248000</v>
      </c>
      <c r="M21" s="76">
        <v>63886334</v>
      </c>
    </row>
    <row r="22" spans="1:13" ht="14" x14ac:dyDescent="0.3">
      <c r="A22" s="48" t="s">
        <v>0</v>
      </c>
      <c r="B22" s="77" t="s">
        <v>204</v>
      </c>
      <c r="C22" s="78" t="s">
        <v>0</v>
      </c>
      <c r="D22" s="79">
        <f t="shared" ref="D22:M22" si="2">SUM(D18:D21)</f>
        <v>433812089</v>
      </c>
      <c r="E22" s="80">
        <f t="shared" si="2"/>
        <v>1189211692</v>
      </c>
      <c r="F22" s="80">
        <f t="shared" si="2"/>
        <v>543863410</v>
      </c>
      <c r="G22" s="80">
        <f t="shared" si="2"/>
        <v>107905000</v>
      </c>
      <c r="H22" s="81">
        <f t="shared" si="2"/>
        <v>2274792191</v>
      </c>
      <c r="I22" s="79">
        <f t="shared" si="2"/>
        <v>174641195</v>
      </c>
      <c r="J22" s="80">
        <f t="shared" si="2"/>
        <v>1686554297</v>
      </c>
      <c r="K22" s="80">
        <f t="shared" si="2"/>
        <v>709859579</v>
      </c>
      <c r="L22" s="80">
        <f t="shared" si="2"/>
        <v>184116000</v>
      </c>
      <c r="M22" s="82">
        <f t="shared" si="2"/>
        <v>2755171071</v>
      </c>
    </row>
    <row r="23" spans="1:13" ht="14" x14ac:dyDescent="0.3">
      <c r="A23" s="49" t="s">
        <v>0</v>
      </c>
      <c r="B23" s="83" t="s">
        <v>205</v>
      </c>
      <c r="C23" s="84" t="s">
        <v>0</v>
      </c>
      <c r="D23" s="85">
        <f t="shared" ref="D23:M23" si="3">SUM(D9:D11,D13:D16,D18:D21)</f>
        <v>11198903617</v>
      </c>
      <c r="E23" s="86">
        <f t="shared" si="3"/>
        <v>31006915292</v>
      </c>
      <c r="F23" s="86">
        <f t="shared" si="3"/>
        <v>13448087443</v>
      </c>
      <c r="G23" s="86">
        <f t="shared" si="3"/>
        <v>1513547000</v>
      </c>
      <c r="H23" s="87">
        <f t="shared" si="3"/>
        <v>57167453352</v>
      </c>
      <c r="I23" s="85">
        <f t="shared" si="3"/>
        <v>9740714624</v>
      </c>
      <c r="J23" s="86">
        <f t="shared" si="3"/>
        <v>27364880572</v>
      </c>
      <c r="K23" s="86">
        <f t="shared" si="3"/>
        <v>12027501515</v>
      </c>
      <c r="L23" s="86">
        <f t="shared" si="3"/>
        <v>2695748000</v>
      </c>
      <c r="M23" s="88">
        <f t="shared" si="3"/>
        <v>51828844711</v>
      </c>
    </row>
    <row r="24" spans="1:13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206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40</v>
      </c>
      <c r="C9" s="72" t="s">
        <v>41</v>
      </c>
      <c r="D9" s="73">
        <v>3550415720</v>
      </c>
      <c r="E9" s="74">
        <v>8280492914</v>
      </c>
      <c r="F9" s="74">
        <v>3317271583</v>
      </c>
      <c r="G9" s="74">
        <v>721228000</v>
      </c>
      <c r="H9" s="75">
        <v>15869408217</v>
      </c>
      <c r="I9" s="73">
        <v>3292421073</v>
      </c>
      <c r="J9" s="74">
        <v>7225500479</v>
      </c>
      <c r="K9" s="74">
        <v>3223712074</v>
      </c>
      <c r="L9" s="74">
        <v>549785000</v>
      </c>
      <c r="M9" s="76">
        <v>14291418626</v>
      </c>
    </row>
    <row r="10" spans="1:13" ht="14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3550415720</v>
      </c>
      <c r="E10" s="80">
        <f t="shared" si="0"/>
        <v>8280492914</v>
      </c>
      <c r="F10" s="80">
        <f t="shared" si="0"/>
        <v>3317271583</v>
      </c>
      <c r="G10" s="80">
        <f t="shared" si="0"/>
        <v>721228000</v>
      </c>
      <c r="H10" s="81">
        <f t="shared" si="0"/>
        <v>15869408217</v>
      </c>
      <c r="I10" s="79">
        <f t="shared" si="0"/>
        <v>3292421073</v>
      </c>
      <c r="J10" s="80">
        <f t="shared" si="0"/>
        <v>7225500479</v>
      </c>
      <c r="K10" s="80">
        <f t="shared" si="0"/>
        <v>3223712074</v>
      </c>
      <c r="L10" s="80">
        <f t="shared" si="0"/>
        <v>549785000</v>
      </c>
      <c r="M10" s="82">
        <f t="shared" si="0"/>
        <v>14291418626</v>
      </c>
    </row>
    <row r="11" spans="1:13" ht="13" x14ac:dyDescent="0.3">
      <c r="A11" s="47" t="s">
        <v>53</v>
      </c>
      <c r="B11" s="71" t="s">
        <v>207</v>
      </c>
      <c r="C11" s="72" t="s">
        <v>208</v>
      </c>
      <c r="D11" s="73">
        <v>31575528</v>
      </c>
      <c r="E11" s="74">
        <v>3724061</v>
      </c>
      <c r="F11" s="74">
        <v>62684401</v>
      </c>
      <c r="G11" s="74">
        <v>1977000</v>
      </c>
      <c r="H11" s="75">
        <v>99960990</v>
      </c>
      <c r="I11" s="73">
        <v>25758620</v>
      </c>
      <c r="J11" s="74">
        <v>2508701</v>
      </c>
      <c r="K11" s="74">
        <v>64274051</v>
      </c>
      <c r="L11" s="74">
        <v>2861000</v>
      </c>
      <c r="M11" s="76">
        <v>95402372</v>
      </c>
    </row>
    <row r="12" spans="1:13" ht="13" x14ac:dyDescent="0.3">
      <c r="A12" s="47" t="s">
        <v>53</v>
      </c>
      <c r="B12" s="71" t="s">
        <v>209</v>
      </c>
      <c r="C12" s="72" t="s">
        <v>210</v>
      </c>
      <c r="D12" s="73">
        <v>0</v>
      </c>
      <c r="E12" s="74">
        <v>0</v>
      </c>
      <c r="F12" s="74">
        <v>26208650</v>
      </c>
      <c r="G12" s="74">
        <v>29249000</v>
      </c>
      <c r="H12" s="75">
        <v>55457650</v>
      </c>
      <c r="I12" s="73">
        <v>0</v>
      </c>
      <c r="J12" s="74">
        <v>0</v>
      </c>
      <c r="K12" s="74">
        <v>42355693</v>
      </c>
      <c r="L12" s="74">
        <v>2017000</v>
      </c>
      <c r="M12" s="76">
        <v>44372693</v>
      </c>
    </row>
    <row r="13" spans="1:13" ht="13" x14ac:dyDescent="0.3">
      <c r="A13" s="47" t="s">
        <v>53</v>
      </c>
      <c r="B13" s="71" t="s">
        <v>211</v>
      </c>
      <c r="C13" s="72" t="s">
        <v>212</v>
      </c>
      <c r="D13" s="73">
        <v>7167881</v>
      </c>
      <c r="E13" s="74">
        <v>14446844</v>
      </c>
      <c r="F13" s="74">
        <v>2516562</v>
      </c>
      <c r="G13" s="74">
        <v>459000</v>
      </c>
      <c r="H13" s="75">
        <v>24590287</v>
      </c>
      <c r="I13" s="73">
        <v>6912461</v>
      </c>
      <c r="J13" s="74">
        <v>13061388</v>
      </c>
      <c r="K13" s="74">
        <v>34433872</v>
      </c>
      <c r="L13" s="74">
        <v>449000</v>
      </c>
      <c r="M13" s="76">
        <v>54856721</v>
      </c>
    </row>
    <row r="14" spans="1:13" ht="13" x14ac:dyDescent="0.3">
      <c r="A14" s="47" t="s">
        <v>53</v>
      </c>
      <c r="B14" s="71" t="s">
        <v>213</v>
      </c>
      <c r="C14" s="72" t="s">
        <v>214</v>
      </c>
      <c r="D14" s="73">
        <v>154932863</v>
      </c>
      <c r="E14" s="74">
        <v>89143405</v>
      </c>
      <c r="F14" s="74">
        <v>111123321</v>
      </c>
      <c r="G14" s="74">
        <v>31546000</v>
      </c>
      <c r="H14" s="75">
        <v>386745589</v>
      </c>
      <c r="I14" s="73">
        <v>141020262</v>
      </c>
      <c r="J14" s="74">
        <v>67600224</v>
      </c>
      <c r="K14" s="74">
        <v>85562924</v>
      </c>
      <c r="L14" s="74">
        <v>43948000</v>
      </c>
      <c r="M14" s="76">
        <v>338131410</v>
      </c>
    </row>
    <row r="15" spans="1:13" ht="13" x14ac:dyDescent="0.3">
      <c r="A15" s="47" t="s">
        <v>68</v>
      </c>
      <c r="B15" s="71" t="s">
        <v>215</v>
      </c>
      <c r="C15" s="72" t="s">
        <v>216</v>
      </c>
      <c r="D15" s="73">
        <v>0</v>
      </c>
      <c r="E15" s="74">
        <v>152473372</v>
      </c>
      <c r="F15" s="74">
        <v>142799062</v>
      </c>
      <c r="G15" s="74">
        <v>60966000</v>
      </c>
      <c r="H15" s="75">
        <v>356238434</v>
      </c>
      <c r="I15" s="73">
        <v>0</v>
      </c>
      <c r="J15" s="74">
        <v>159205867</v>
      </c>
      <c r="K15" s="74">
        <v>157906454</v>
      </c>
      <c r="L15" s="74">
        <v>40860000</v>
      </c>
      <c r="M15" s="76">
        <v>357972321</v>
      </c>
    </row>
    <row r="16" spans="1:13" ht="14" x14ac:dyDescent="0.3">
      <c r="A16" s="48" t="s">
        <v>0</v>
      </c>
      <c r="B16" s="77" t="s">
        <v>217</v>
      </c>
      <c r="C16" s="78" t="s">
        <v>0</v>
      </c>
      <c r="D16" s="79">
        <f t="shared" ref="D16:M16" si="1">SUM(D11:D15)</f>
        <v>193676272</v>
      </c>
      <c r="E16" s="80">
        <f t="shared" si="1"/>
        <v>259787682</v>
      </c>
      <c r="F16" s="80">
        <f t="shared" si="1"/>
        <v>345331996</v>
      </c>
      <c r="G16" s="80">
        <f t="shared" si="1"/>
        <v>124197000</v>
      </c>
      <c r="H16" s="81">
        <f t="shared" si="1"/>
        <v>922992950</v>
      </c>
      <c r="I16" s="79">
        <f t="shared" si="1"/>
        <v>173691343</v>
      </c>
      <c r="J16" s="80">
        <f t="shared" si="1"/>
        <v>242376180</v>
      </c>
      <c r="K16" s="80">
        <f t="shared" si="1"/>
        <v>384532994</v>
      </c>
      <c r="L16" s="80">
        <f t="shared" si="1"/>
        <v>90135000</v>
      </c>
      <c r="M16" s="82">
        <f t="shared" si="1"/>
        <v>890735517</v>
      </c>
    </row>
    <row r="17" spans="1:13" ht="13" x14ac:dyDescent="0.3">
      <c r="A17" s="47" t="s">
        <v>53</v>
      </c>
      <c r="B17" s="71" t="s">
        <v>218</v>
      </c>
      <c r="C17" s="72" t="s">
        <v>219</v>
      </c>
      <c r="D17" s="73">
        <v>15817367</v>
      </c>
      <c r="E17" s="74">
        <v>884206</v>
      </c>
      <c r="F17" s="74">
        <v>47184983</v>
      </c>
      <c r="G17" s="74">
        <v>538000</v>
      </c>
      <c r="H17" s="75">
        <v>64424556</v>
      </c>
      <c r="I17" s="73">
        <v>14937600</v>
      </c>
      <c r="J17" s="74">
        <v>860445</v>
      </c>
      <c r="K17" s="74">
        <v>6444026</v>
      </c>
      <c r="L17" s="74">
        <v>2293000</v>
      </c>
      <c r="M17" s="76">
        <v>24535071</v>
      </c>
    </row>
    <row r="18" spans="1:13" ht="13" x14ac:dyDescent="0.3">
      <c r="A18" s="47" t="s">
        <v>53</v>
      </c>
      <c r="B18" s="71" t="s">
        <v>220</v>
      </c>
      <c r="C18" s="72" t="s">
        <v>221</v>
      </c>
      <c r="D18" s="73">
        <v>75710467</v>
      </c>
      <c r="E18" s="74">
        <v>36940811</v>
      </c>
      <c r="F18" s="74">
        <v>23541508</v>
      </c>
      <c r="G18" s="74">
        <v>16020000</v>
      </c>
      <c r="H18" s="75">
        <v>152212786</v>
      </c>
      <c r="I18" s="73">
        <v>68041424</v>
      </c>
      <c r="J18" s="74">
        <v>30613441</v>
      </c>
      <c r="K18" s="74">
        <v>26941383</v>
      </c>
      <c r="L18" s="74">
        <v>9335000</v>
      </c>
      <c r="M18" s="76">
        <v>134931248</v>
      </c>
    </row>
    <row r="19" spans="1:13" ht="13" x14ac:dyDescent="0.3">
      <c r="A19" s="47" t="s">
        <v>53</v>
      </c>
      <c r="B19" s="71" t="s">
        <v>222</v>
      </c>
      <c r="C19" s="72" t="s">
        <v>223</v>
      </c>
      <c r="D19" s="73">
        <v>4598285</v>
      </c>
      <c r="E19" s="74">
        <v>16462676</v>
      </c>
      <c r="F19" s="74">
        <v>15251678</v>
      </c>
      <c r="G19" s="74">
        <v>420000</v>
      </c>
      <c r="H19" s="75">
        <v>36732639</v>
      </c>
      <c r="I19" s="73">
        <v>3651580</v>
      </c>
      <c r="J19" s="74">
        <v>12565651</v>
      </c>
      <c r="K19" s="74">
        <v>-8213506</v>
      </c>
      <c r="L19" s="74">
        <v>19530000</v>
      </c>
      <c r="M19" s="76">
        <v>27533725</v>
      </c>
    </row>
    <row r="20" spans="1:13" ht="13" x14ac:dyDescent="0.3">
      <c r="A20" s="47" t="s">
        <v>53</v>
      </c>
      <c r="B20" s="71" t="s">
        <v>224</v>
      </c>
      <c r="C20" s="72" t="s">
        <v>225</v>
      </c>
      <c r="D20" s="73">
        <v>1515840</v>
      </c>
      <c r="E20" s="74">
        <v>18346</v>
      </c>
      <c r="F20" s="74">
        <v>4283920</v>
      </c>
      <c r="G20" s="74">
        <v>494000</v>
      </c>
      <c r="H20" s="75">
        <v>6312106</v>
      </c>
      <c r="I20" s="73">
        <v>2078397</v>
      </c>
      <c r="J20" s="74">
        <v>26261</v>
      </c>
      <c r="K20" s="74">
        <v>-20713300</v>
      </c>
      <c r="L20" s="74">
        <v>22124000</v>
      </c>
      <c r="M20" s="76">
        <v>3515358</v>
      </c>
    </row>
    <row r="21" spans="1:13" ht="13" x14ac:dyDescent="0.3">
      <c r="A21" s="47" t="s">
        <v>53</v>
      </c>
      <c r="B21" s="71" t="s">
        <v>226</v>
      </c>
      <c r="C21" s="72" t="s">
        <v>227</v>
      </c>
      <c r="D21" s="73">
        <v>296653083</v>
      </c>
      <c r="E21" s="74">
        <v>971750725</v>
      </c>
      <c r="F21" s="74">
        <v>375418183</v>
      </c>
      <c r="G21" s="74">
        <v>75218000</v>
      </c>
      <c r="H21" s="75">
        <v>1719039991</v>
      </c>
      <c r="I21" s="73">
        <v>382840503</v>
      </c>
      <c r="J21" s="74">
        <v>1177956736</v>
      </c>
      <c r="K21" s="74">
        <v>358961938</v>
      </c>
      <c r="L21" s="74">
        <v>66235000</v>
      </c>
      <c r="M21" s="76">
        <v>1985994177</v>
      </c>
    </row>
    <row r="22" spans="1:13" ht="13" x14ac:dyDescent="0.3">
      <c r="A22" s="47" t="s">
        <v>53</v>
      </c>
      <c r="B22" s="71" t="s">
        <v>228</v>
      </c>
      <c r="C22" s="72" t="s">
        <v>229</v>
      </c>
      <c r="D22" s="73">
        <v>8495877</v>
      </c>
      <c r="E22" s="74">
        <v>172284</v>
      </c>
      <c r="F22" s="74">
        <v>24104015</v>
      </c>
      <c r="G22" s="74">
        <v>6130000</v>
      </c>
      <c r="H22" s="75">
        <v>38902176</v>
      </c>
      <c r="I22" s="73">
        <v>7888587</v>
      </c>
      <c r="J22" s="74">
        <v>168087</v>
      </c>
      <c r="K22" s="74">
        <v>23335255</v>
      </c>
      <c r="L22" s="74">
        <v>2875000</v>
      </c>
      <c r="M22" s="76">
        <v>34266929</v>
      </c>
    </row>
    <row r="23" spans="1:13" ht="13" x14ac:dyDescent="0.3">
      <c r="A23" s="47" t="s">
        <v>53</v>
      </c>
      <c r="B23" s="71" t="s">
        <v>230</v>
      </c>
      <c r="C23" s="72" t="s">
        <v>231</v>
      </c>
      <c r="D23" s="73">
        <v>5520357</v>
      </c>
      <c r="E23" s="74">
        <v>236425</v>
      </c>
      <c r="F23" s="74">
        <v>30188160</v>
      </c>
      <c r="G23" s="74">
        <v>616000</v>
      </c>
      <c r="H23" s="75">
        <v>36560942</v>
      </c>
      <c r="I23" s="73">
        <v>4210657</v>
      </c>
      <c r="J23" s="74">
        <v>270045</v>
      </c>
      <c r="K23" s="74">
        <v>29324156</v>
      </c>
      <c r="L23" s="74">
        <v>423000</v>
      </c>
      <c r="M23" s="76">
        <v>34227858</v>
      </c>
    </row>
    <row r="24" spans="1:13" ht="13" x14ac:dyDescent="0.3">
      <c r="A24" s="47" t="s">
        <v>68</v>
      </c>
      <c r="B24" s="71" t="s">
        <v>232</v>
      </c>
      <c r="C24" s="72" t="s">
        <v>233</v>
      </c>
      <c r="D24" s="73">
        <v>0</v>
      </c>
      <c r="E24" s="74">
        <v>134998690</v>
      </c>
      <c r="F24" s="74">
        <v>204700610</v>
      </c>
      <c r="G24" s="74">
        <v>21329000</v>
      </c>
      <c r="H24" s="75">
        <v>361028300</v>
      </c>
      <c r="I24" s="73">
        <v>0</v>
      </c>
      <c r="J24" s="74">
        <v>125486433</v>
      </c>
      <c r="K24" s="74">
        <v>180349696</v>
      </c>
      <c r="L24" s="74">
        <v>51419000</v>
      </c>
      <c r="M24" s="76">
        <v>357255129</v>
      </c>
    </row>
    <row r="25" spans="1:13" ht="14" x14ac:dyDescent="0.3">
      <c r="A25" s="48" t="s">
        <v>0</v>
      </c>
      <c r="B25" s="77" t="s">
        <v>234</v>
      </c>
      <c r="C25" s="78" t="s">
        <v>0</v>
      </c>
      <c r="D25" s="79">
        <f t="shared" ref="D25:M25" si="2">SUM(D17:D24)</f>
        <v>408311276</v>
      </c>
      <c r="E25" s="80">
        <f t="shared" si="2"/>
        <v>1161464163</v>
      </c>
      <c r="F25" s="80">
        <f t="shared" si="2"/>
        <v>724673057</v>
      </c>
      <c r="G25" s="80">
        <f t="shared" si="2"/>
        <v>120765000</v>
      </c>
      <c r="H25" s="81">
        <f t="shared" si="2"/>
        <v>2415213496</v>
      </c>
      <c r="I25" s="79">
        <f t="shared" si="2"/>
        <v>483648748</v>
      </c>
      <c r="J25" s="80">
        <f t="shared" si="2"/>
        <v>1347947099</v>
      </c>
      <c r="K25" s="80">
        <f t="shared" si="2"/>
        <v>596429648</v>
      </c>
      <c r="L25" s="80">
        <f t="shared" si="2"/>
        <v>174234000</v>
      </c>
      <c r="M25" s="82">
        <f t="shared" si="2"/>
        <v>2602259495</v>
      </c>
    </row>
    <row r="26" spans="1:13" ht="13" x14ac:dyDescent="0.3">
      <c r="A26" s="47" t="s">
        <v>53</v>
      </c>
      <c r="B26" s="71" t="s">
        <v>235</v>
      </c>
      <c r="C26" s="72" t="s">
        <v>236</v>
      </c>
      <c r="D26" s="73">
        <v>7954978</v>
      </c>
      <c r="E26" s="74">
        <v>529247</v>
      </c>
      <c r="F26" s="74">
        <v>45212045</v>
      </c>
      <c r="G26" s="74">
        <v>3960000</v>
      </c>
      <c r="H26" s="75">
        <v>57656270</v>
      </c>
      <c r="I26" s="73">
        <v>7668787</v>
      </c>
      <c r="J26" s="74">
        <v>494627</v>
      </c>
      <c r="K26" s="74">
        <v>47331321</v>
      </c>
      <c r="L26" s="74">
        <v>5929000</v>
      </c>
      <c r="M26" s="76">
        <v>61423735</v>
      </c>
    </row>
    <row r="27" spans="1:13" ht="13" x14ac:dyDescent="0.3">
      <c r="A27" s="47" t="s">
        <v>53</v>
      </c>
      <c r="B27" s="71" t="s">
        <v>237</v>
      </c>
      <c r="C27" s="72" t="s">
        <v>238</v>
      </c>
      <c r="D27" s="73">
        <v>32331635</v>
      </c>
      <c r="E27" s="74">
        <v>76241931</v>
      </c>
      <c r="F27" s="74">
        <v>76910061</v>
      </c>
      <c r="G27" s="74">
        <v>419000</v>
      </c>
      <c r="H27" s="75">
        <v>185902627</v>
      </c>
      <c r="I27" s="73">
        <v>21987192</v>
      </c>
      <c r="J27" s="74">
        <v>78152502</v>
      </c>
      <c r="K27" s="74">
        <v>89148616</v>
      </c>
      <c r="L27" s="74">
        <v>3393000</v>
      </c>
      <c r="M27" s="76">
        <v>192681310</v>
      </c>
    </row>
    <row r="28" spans="1:13" ht="13" x14ac:dyDescent="0.3">
      <c r="A28" s="47" t="s">
        <v>53</v>
      </c>
      <c r="B28" s="71" t="s">
        <v>239</v>
      </c>
      <c r="C28" s="72" t="s">
        <v>240</v>
      </c>
      <c r="D28" s="73">
        <v>74814759</v>
      </c>
      <c r="E28" s="74">
        <v>151130294</v>
      </c>
      <c r="F28" s="74">
        <v>115040449</v>
      </c>
      <c r="G28" s="74">
        <v>13944000</v>
      </c>
      <c r="H28" s="75">
        <v>354929502</v>
      </c>
      <c r="I28" s="73">
        <v>98985369</v>
      </c>
      <c r="J28" s="74">
        <v>131832863</v>
      </c>
      <c r="K28" s="74">
        <v>186355741</v>
      </c>
      <c r="L28" s="74">
        <v>55482000</v>
      </c>
      <c r="M28" s="76">
        <v>472655973</v>
      </c>
    </row>
    <row r="29" spans="1:13" ht="13" x14ac:dyDescent="0.3">
      <c r="A29" s="47" t="s">
        <v>68</v>
      </c>
      <c r="B29" s="71" t="s">
        <v>241</v>
      </c>
      <c r="C29" s="72" t="s">
        <v>242</v>
      </c>
      <c r="D29" s="73">
        <v>0</v>
      </c>
      <c r="E29" s="74">
        <v>73452074</v>
      </c>
      <c r="F29" s="74">
        <v>150660044</v>
      </c>
      <c r="G29" s="74">
        <v>31503000</v>
      </c>
      <c r="H29" s="75">
        <v>255615118</v>
      </c>
      <c r="I29" s="73">
        <v>0</v>
      </c>
      <c r="J29" s="74">
        <v>66216717</v>
      </c>
      <c r="K29" s="74">
        <v>82663994</v>
      </c>
      <c r="L29" s="74">
        <v>58243000</v>
      </c>
      <c r="M29" s="76">
        <v>207123711</v>
      </c>
    </row>
    <row r="30" spans="1:13" ht="14" x14ac:dyDescent="0.3">
      <c r="A30" s="48" t="s">
        <v>0</v>
      </c>
      <c r="B30" s="77" t="s">
        <v>243</v>
      </c>
      <c r="C30" s="78" t="s">
        <v>0</v>
      </c>
      <c r="D30" s="79">
        <f t="shared" ref="D30:M30" si="3">SUM(D26:D29)</f>
        <v>115101372</v>
      </c>
      <c r="E30" s="80">
        <f t="shared" si="3"/>
        <v>301353546</v>
      </c>
      <c r="F30" s="80">
        <f t="shared" si="3"/>
        <v>387822599</v>
      </c>
      <c r="G30" s="80">
        <f t="shared" si="3"/>
        <v>49826000</v>
      </c>
      <c r="H30" s="81">
        <f t="shared" si="3"/>
        <v>854103517</v>
      </c>
      <c r="I30" s="79">
        <f t="shared" si="3"/>
        <v>128641348</v>
      </c>
      <c r="J30" s="80">
        <f t="shared" si="3"/>
        <v>276696709</v>
      </c>
      <c r="K30" s="80">
        <f t="shared" si="3"/>
        <v>405499672</v>
      </c>
      <c r="L30" s="80">
        <f t="shared" si="3"/>
        <v>123047000</v>
      </c>
      <c r="M30" s="82">
        <f t="shared" si="3"/>
        <v>933884729</v>
      </c>
    </row>
    <row r="31" spans="1:13" ht="13" x14ac:dyDescent="0.3">
      <c r="A31" s="47" t="s">
        <v>53</v>
      </c>
      <c r="B31" s="71" t="s">
        <v>244</v>
      </c>
      <c r="C31" s="72" t="s">
        <v>245</v>
      </c>
      <c r="D31" s="73">
        <v>26495876</v>
      </c>
      <c r="E31" s="74">
        <v>53383323</v>
      </c>
      <c r="F31" s="74">
        <v>27367479</v>
      </c>
      <c r="G31" s="74">
        <v>1909000</v>
      </c>
      <c r="H31" s="75">
        <v>109155678</v>
      </c>
      <c r="I31" s="73">
        <v>22173028</v>
      </c>
      <c r="J31" s="74">
        <v>42161146</v>
      </c>
      <c r="K31" s="74">
        <v>21749704</v>
      </c>
      <c r="L31" s="74">
        <v>12330000</v>
      </c>
      <c r="M31" s="76">
        <v>98413878</v>
      </c>
    </row>
    <row r="32" spans="1:13" ht="13" x14ac:dyDescent="0.3">
      <c r="A32" s="47" t="s">
        <v>53</v>
      </c>
      <c r="B32" s="71" t="s">
        <v>246</v>
      </c>
      <c r="C32" s="72" t="s">
        <v>247</v>
      </c>
      <c r="D32" s="73">
        <v>18482583</v>
      </c>
      <c r="E32" s="74">
        <v>9488888</v>
      </c>
      <c r="F32" s="74">
        <v>27288409</v>
      </c>
      <c r="G32" s="74">
        <v>23491000</v>
      </c>
      <c r="H32" s="75">
        <v>78750880</v>
      </c>
      <c r="I32" s="73">
        <v>15672586</v>
      </c>
      <c r="J32" s="74">
        <v>8766619</v>
      </c>
      <c r="K32" s="74">
        <v>40374942</v>
      </c>
      <c r="L32" s="74">
        <v>11928000</v>
      </c>
      <c r="M32" s="76">
        <v>76742147</v>
      </c>
    </row>
    <row r="33" spans="1:13" ht="13" x14ac:dyDescent="0.3">
      <c r="A33" s="47" t="s">
        <v>53</v>
      </c>
      <c r="B33" s="71" t="s">
        <v>248</v>
      </c>
      <c r="C33" s="72" t="s">
        <v>249</v>
      </c>
      <c r="D33" s="73">
        <v>8656902</v>
      </c>
      <c r="E33" s="74">
        <v>412699</v>
      </c>
      <c r="F33" s="74">
        <v>50036425</v>
      </c>
      <c r="G33" s="74">
        <v>6648000</v>
      </c>
      <c r="H33" s="75">
        <v>65754026</v>
      </c>
      <c r="I33" s="73">
        <v>3438718</v>
      </c>
      <c r="J33" s="74">
        <v>335102</v>
      </c>
      <c r="K33" s="74">
        <v>60379632</v>
      </c>
      <c r="L33" s="74">
        <v>12978000</v>
      </c>
      <c r="M33" s="76">
        <v>77131452</v>
      </c>
    </row>
    <row r="34" spans="1:13" ht="13" x14ac:dyDescent="0.3">
      <c r="A34" s="47" t="s">
        <v>53</v>
      </c>
      <c r="B34" s="71" t="s">
        <v>250</v>
      </c>
      <c r="C34" s="72" t="s">
        <v>251</v>
      </c>
      <c r="D34" s="73">
        <v>15708694</v>
      </c>
      <c r="E34" s="74">
        <v>26283951</v>
      </c>
      <c r="F34" s="74">
        <v>30340240</v>
      </c>
      <c r="G34" s="74">
        <v>20642000</v>
      </c>
      <c r="H34" s="75">
        <v>92974885</v>
      </c>
      <c r="I34" s="73">
        <v>12325832</v>
      </c>
      <c r="J34" s="74">
        <v>30231638</v>
      </c>
      <c r="K34" s="74">
        <v>38558899</v>
      </c>
      <c r="L34" s="74">
        <v>12794000</v>
      </c>
      <c r="M34" s="76">
        <v>93910369</v>
      </c>
    </row>
    <row r="35" spans="1:13" ht="13" x14ac:dyDescent="0.3">
      <c r="A35" s="47" t="s">
        <v>68</v>
      </c>
      <c r="B35" s="71" t="s">
        <v>252</v>
      </c>
      <c r="C35" s="72" t="s">
        <v>253</v>
      </c>
      <c r="D35" s="73">
        <v>0</v>
      </c>
      <c r="E35" s="74">
        <v>35003249</v>
      </c>
      <c r="F35" s="74">
        <v>122490919</v>
      </c>
      <c r="G35" s="74">
        <v>35913000</v>
      </c>
      <c r="H35" s="75">
        <v>193407168</v>
      </c>
      <c r="I35" s="73">
        <v>0</v>
      </c>
      <c r="J35" s="74">
        <v>20325011</v>
      </c>
      <c r="K35" s="74">
        <v>111976029</v>
      </c>
      <c r="L35" s="74">
        <v>37130000</v>
      </c>
      <c r="M35" s="76">
        <v>169431040</v>
      </c>
    </row>
    <row r="36" spans="1:13" ht="14" x14ac:dyDescent="0.3">
      <c r="A36" s="48" t="s">
        <v>0</v>
      </c>
      <c r="B36" s="77" t="s">
        <v>254</v>
      </c>
      <c r="C36" s="78" t="s">
        <v>0</v>
      </c>
      <c r="D36" s="79">
        <f t="shared" ref="D36:M36" si="4">SUM(D31:D35)</f>
        <v>69344055</v>
      </c>
      <c r="E36" s="80">
        <f t="shared" si="4"/>
        <v>124572110</v>
      </c>
      <c r="F36" s="80">
        <f t="shared" si="4"/>
        <v>257523472</v>
      </c>
      <c r="G36" s="80">
        <f t="shared" si="4"/>
        <v>88603000</v>
      </c>
      <c r="H36" s="81">
        <f t="shared" si="4"/>
        <v>540042637</v>
      </c>
      <c r="I36" s="79">
        <f t="shared" si="4"/>
        <v>53610164</v>
      </c>
      <c r="J36" s="80">
        <f t="shared" si="4"/>
        <v>101819516</v>
      </c>
      <c r="K36" s="80">
        <f t="shared" si="4"/>
        <v>273039206</v>
      </c>
      <c r="L36" s="80">
        <f t="shared" si="4"/>
        <v>87160000</v>
      </c>
      <c r="M36" s="82">
        <f t="shared" si="4"/>
        <v>515628886</v>
      </c>
    </row>
    <row r="37" spans="1:13" ht="13" x14ac:dyDescent="0.3">
      <c r="A37" s="47" t="s">
        <v>53</v>
      </c>
      <c r="B37" s="71" t="s">
        <v>255</v>
      </c>
      <c r="C37" s="72" t="s">
        <v>256</v>
      </c>
      <c r="D37" s="73">
        <v>116898114</v>
      </c>
      <c r="E37" s="74">
        <v>362574190</v>
      </c>
      <c r="F37" s="74">
        <v>147353745</v>
      </c>
      <c r="G37" s="74">
        <v>28641000</v>
      </c>
      <c r="H37" s="75">
        <v>655467049</v>
      </c>
      <c r="I37" s="73">
        <v>107430278</v>
      </c>
      <c r="J37" s="74">
        <v>335519855</v>
      </c>
      <c r="K37" s="74">
        <v>116375199</v>
      </c>
      <c r="L37" s="74">
        <v>44015000</v>
      </c>
      <c r="M37" s="76">
        <v>603340332</v>
      </c>
    </row>
    <row r="38" spans="1:13" ht="13" x14ac:dyDescent="0.3">
      <c r="A38" s="47" t="s">
        <v>53</v>
      </c>
      <c r="B38" s="71" t="s">
        <v>257</v>
      </c>
      <c r="C38" s="72" t="s">
        <v>258</v>
      </c>
      <c r="D38" s="73">
        <v>9334158</v>
      </c>
      <c r="E38" s="74">
        <v>5262120</v>
      </c>
      <c r="F38" s="74">
        <v>8171433</v>
      </c>
      <c r="G38" s="74">
        <v>7792000</v>
      </c>
      <c r="H38" s="75">
        <v>30559711</v>
      </c>
      <c r="I38" s="73">
        <v>10949299</v>
      </c>
      <c r="J38" s="74">
        <v>5480294</v>
      </c>
      <c r="K38" s="74">
        <v>3679155</v>
      </c>
      <c r="L38" s="74">
        <v>12007000</v>
      </c>
      <c r="M38" s="76">
        <v>32115748</v>
      </c>
    </row>
    <row r="39" spans="1:13" ht="13" x14ac:dyDescent="0.3">
      <c r="A39" s="47" t="s">
        <v>53</v>
      </c>
      <c r="B39" s="71" t="s">
        <v>259</v>
      </c>
      <c r="C39" s="72" t="s">
        <v>260</v>
      </c>
      <c r="D39" s="73">
        <v>13490920</v>
      </c>
      <c r="E39" s="74">
        <v>934764</v>
      </c>
      <c r="F39" s="74">
        <v>31295116</v>
      </c>
      <c r="G39" s="74">
        <v>471000</v>
      </c>
      <c r="H39" s="75">
        <v>46191800</v>
      </c>
      <c r="I39" s="73">
        <v>15179077</v>
      </c>
      <c r="J39" s="74">
        <v>384624</v>
      </c>
      <c r="K39" s="74">
        <v>18696467</v>
      </c>
      <c r="L39" s="74">
        <v>11781000</v>
      </c>
      <c r="M39" s="76">
        <v>46041168</v>
      </c>
    </row>
    <row r="40" spans="1:13" ht="13" x14ac:dyDescent="0.3">
      <c r="A40" s="47" t="s">
        <v>68</v>
      </c>
      <c r="B40" s="71" t="s">
        <v>261</v>
      </c>
      <c r="C40" s="72" t="s">
        <v>262</v>
      </c>
      <c r="D40" s="73">
        <v>0</v>
      </c>
      <c r="E40" s="74">
        <v>10184513</v>
      </c>
      <c r="F40" s="74">
        <v>24654424</v>
      </c>
      <c r="G40" s="74">
        <v>38404000</v>
      </c>
      <c r="H40" s="75">
        <v>73242937</v>
      </c>
      <c r="I40" s="73">
        <v>0</v>
      </c>
      <c r="J40" s="74">
        <v>6776998</v>
      </c>
      <c r="K40" s="74">
        <v>-1016635</v>
      </c>
      <c r="L40" s="74">
        <v>63216000</v>
      </c>
      <c r="M40" s="76">
        <v>68976363</v>
      </c>
    </row>
    <row r="41" spans="1:13" ht="14" x14ac:dyDescent="0.3">
      <c r="A41" s="48" t="s">
        <v>0</v>
      </c>
      <c r="B41" s="77" t="s">
        <v>263</v>
      </c>
      <c r="C41" s="78" t="s">
        <v>0</v>
      </c>
      <c r="D41" s="79">
        <f t="shared" ref="D41:M41" si="5">SUM(D37:D40)</f>
        <v>139723192</v>
      </c>
      <c r="E41" s="80">
        <f t="shared" si="5"/>
        <v>378955587</v>
      </c>
      <c r="F41" s="80">
        <f t="shared" si="5"/>
        <v>211474718</v>
      </c>
      <c r="G41" s="80">
        <f t="shared" si="5"/>
        <v>75308000</v>
      </c>
      <c r="H41" s="81">
        <f t="shared" si="5"/>
        <v>805461497</v>
      </c>
      <c r="I41" s="79">
        <f t="shared" si="5"/>
        <v>133558654</v>
      </c>
      <c r="J41" s="80">
        <f t="shared" si="5"/>
        <v>348161771</v>
      </c>
      <c r="K41" s="80">
        <f t="shared" si="5"/>
        <v>137734186</v>
      </c>
      <c r="L41" s="80">
        <f t="shared" si="5"/>
        <v>131019000</v>
      </c>
      <c r="M41" s="82">
        <f t="shared" si="5"/>
        <v>750473611</v>
      </c>
    </row>
    <row r="42" spans="1:13" ht="13" x14ac:dyDescent="0.3">
      <c r="A42" s="47" t="s">
        <v>53</v>
      </c>
      <c r="B42" s="71" t="s">
        <v>264</v>
      </c>
      <c r="C42" s="72" t="s">
        <v>265</v>
      </c>
      <c r="D42" s="73">
        <v>11242848</v>
      </c>
      <c r="E42" s="74">
        <v>13431256</v>
      </c>
      <c r="F42" s="74">
        <v>25814222</v>
      </c>
      <c r="G42" s="74">
        <v>11446000</v>
      </c>
      <c r="H42" s="75">
        <v>61934326</v>
      </c>
      <c r="I42" s="73">
        <v>4353792</v>
      </c>
      <c r="J42" s="74">
        <v>12291148</v>
      </c>
      <c r="K42" s="74">
        <v>21059453</v>
      </c>
      <c r="L42" s="74">
        <v>10397000</v>
      </c>
      <c r="M42" s="76">
        <v>48101393</v>
      </c>
    </row>
    <row r="43" spans="1:13" ht="13" x14ac:dyDescent="0.3">
      <c r="A43" s="47" t="s">
        <v>53</v>
      </c>
      <c r="B43" s="71" t="s">
        <v>266</v>
      </c>
      <c r="C43" s="72" t="s">
        <v>267</v>
      </c>
      <c r="D43" s="73">
        <v>15112154</v>
      </c>
      <c r="E43" s="74">
        <v>23888024</v>
      </c>
      <c r="F43" s="74">
        <v>50528480</v>
      </c>
      <c r="G43" s="74">
        <v>4640000</v>
      </c>
      <c r="H43" s="75">
        <v>94168658</v>
      </c>
      <c r="I43" s="73">
        <v>14079723</v>
      </c>
      <c r="J43" s="74">
        <v>23761197</v>
      </c>
      <c r="K43" s="74">
        <v>51030460</v>
      </c>
      <c r="L43" s="74">
        <v>2374000</v>
      </c>
      <c r="M43" s="76">
        <v>91245380</v>
      </c>
    </row>
    <row r="44" spans="1:13" ht="13" x14ac:dyDescent="0.3">
      <c r="A44" s="47" t="s">
        <v>53</v>
      </c>
      <c r="B44" s="71" t="s">
        <v>268</v>
      </c>
      <c r="C44" s="72" t="s">
        <v>269</v>
      </c>
      <c r="D44" s="73">
        <v>39491499</v>
      </c>
      <c r="E44" s="74">
        <v>68080378</v>
      </c>
      <c r="F44" s="74">
        <v>74135977</v>
      </c>
      <c r="G44" s="74">
        <v>50617000</v>
      </c>
      <c r="H44" s="75">
        <v>232324854</v>
      </c>
      <c r="I44" s="73">
        <v>25953692</v>
      </c>
      <c r="J44" s="74">
        <v>107213890</v>
      </c>
      <c r="K44" s="74">
        <v>142000994</v>
      </c>
      <c r="L44" s="74">
        <v>9255000</v>
      </c>
      <c r="M44" s="76">
        <v>284423576</v>
      </c>
    </row>
    <row r="45" spans="1:13" ht="13" x14ac:dyDescent="0.3">
      <c r="A45" s="47" t="s">
        <v>53</v>
      </c>
      <c r="B45" s="71" t="s">
        <v>270</v>
      </c>
      <c r="C45" s="72" t="s">
        <v>271</v>
      </c>
      <c r="D45" s="73">
        <v>6611552</v>
      </c>
      <c r="E45" s="74">
        <v>582701</v>
      </c>
      <c r="F45" s="74">
        <v>1771940</v>
      </c>
      <c r="G45" s="74">
        <v>533000</v>
      </c>
      <c r="H45" s="75">
        <v>9499193</v>
      </c>
      <c r="I45" s="73">
        <v>6369597</v>
      </c>
      <c r="J45" s="74">
        <v>548231</v>
      </c>
      <c r="K45" s="74">
        <v>55115885</v>
      </c>
      <c r="L45" s="74">
        <v>693000</v>
      </c>
      <c r="M45" s="76">
        <v>62726713</v>
      </c>
    </row>
    <row r="46" spans="1:13" ht="13" x14ac:dyDescent="0.3">
      <c r="A46" s="47" t="s">
        <v>53</v>
      </c>
      <c r="B46" s="71" t="s">
        <v>272</v>
      </c>
      <c r="C46" s="72" t="s">
        <v>273</v>
      </c>
      <c r="D46" s="73">
        <v>40680398</v>
      </c>
      <c r="E46" s="74">
        <v>29860354</v>
      </c>
      <c r="F46" s="74">
        <v>57723811</v>
      </c>
      <c r="G46" s="74">
        <v>30909000</v>
      </c>
      <c r="H46" s="75">
        <v>159173563</v>
      </c>
      <c r="I46" s="73">
        <v>19956632</v>
      </c>
      <c r="J46" s="74">
        <v>26378416</v>
      </c>
      <c r="K46" s="74">
        <v>50787531</v>
      </c>
      <c r="L46" s="74">
        <v>8266000</v>
      </c>
      <c r="M46" s="76">
        <v>105388579</v>
      </c>
    </row>
    <row r="47" spans="1:13" ht="13" x14ac:dyDescent="0.3">
      <c r="A47" s="47" t="s">
        <v>68</v>
      </c>
      <c r="B47" s="71" t="s">
        <v>274</v>
      </c>
      <c r="C47" s="72" t="s">
        <v>275</v>
      </c>
      <c r="D47" s="73">
        <v>0</v>
      </c>
      <c r="E47" s="74">
        <v>17454922</v>
      </c>
      <c r="F47" s="74">
        <v>-44025412</v>
      </c>
      <c r="G47" s="74">
        <v>214531000</v>
      </c>
      <c r="H47" s="75">
        <v>187960510</v>
      </c>
      <c r="I47" s="73">
        <v>0</v>
      </c>
      <c r="J47" s="74">
        <v>18698435</v>
      </c>
      <c r="K47" s="74">
        <v>81168909</v>
      </c>
      <c r="L47" s="74">
        <v>91088000</v>
      </c>
      <c r="M47" s="76">
        <v>190955344</v>
      </c>
    </row>
    <row r="48" spans="1:13" ht="14" x14ac:dyDescent="0.3">
      <c r="A48" s="48" t="s">
        <v>0</v>
      </c>
      <c r="B48" s="77" t="s">
        <v>276</v>
      </c>
      <c r="C48" s="78" t="s">
        <v>0</v>
      </c>
      <c r="D48" s="79">
        <f t="shared" ref="D48:M48" si="6">SUM(D42:D47)</f>
        <v>113138451</v>
      </c>
      <c r="E48" s="80">
        <f t="shared" si="6"/>
        <v>153297635</v>
      </c>
      <c r="F48" s="80">
        <f t="shared" si="6"/>
        <v>165949018</v>
      </c>
      <c r="G48" s="80">
        <f t="shared" si="6"/>
        <v>312676000</v>
      </c>
      <c r="H48" s="81">
        <f t="shared" si="6"/>
        <v>745061104</v>
      </c>
      <c r="I48" s="79">
        <f t="shared" si="6"/>
        <v>70713436</v>
      </c>
      <c r="J48" s="80">
        <f t="shared" si="6"/>
        <v>188891317</v>
      </c>
      <c r="K48" s="80">
        <f t="shared" si="6"/>
        <v>401163232</v>
      </c>
      <c r="L48" s="80">
        <f t="shared" si="6"/>
        <v>122073000</v>
      </c>
      <c r="M48" s="82">
        <f t="shared" si="6"/>
        <v>782840985</v>
      </c>
    </row>
    <row r="49" spans="1:13" ht="13" x14ac:dyDescent="0.3">
      <c r="A49" s="47" t="s">
        <v>53</v>
      </c>
      <c r="B49" s="71" t="s">
        <v>277</v>
      </c>
      <c r="C49" s="72" t="s">
        <v>278</v>
      </c>
      <c r="D49" s="73">
        <v>7056926</v>
      </c>
      <c r="E49" s="74">
        <v>126635</v>
      </c>
      <c r="F49" s="74">
        <v>43943112</v>
      </c>
      <c r="G49" s="74">
        <v>25688000</v>
      </c>
      <c r="H49" s="75">
        <v>76814673</v>
      </c>
      <c r="I49" s="73">
        <v>6458562</v>
      </c>
      <c r="J49" s="74">
        <v>150224</v>
      </c>
      <c r="K49" s="74">
        <v>53699393</v>
      </c>
      <c r="L49" s="74">
        <v>12131000</v>
      </c>
      <c r="M49" s="76">
        <v>72439179</v>
      </c>
    </row>
    <row r="50" spans="1:13" ht="13" x14ac:dyDescent="0.3">
      <c r="A50" s="47" t="s">
        <v>53</v>
      </c>
      <c r="B50" s="71" t="s">
        <v>279</v>
      </c>
      <c r="C50" s="72" t="s">
        <v>280</v>
      </c>
      <c r="D50" s="73">
        <v>11469573</v>
      </c>
      <c r="E50" s="74">
        <v>1083225</v>
      </c>
      <c r="F50" s="74">
        <v>60128075</v>
      </c>
      <c r="G50" s="74">
        <v>5672000</v>
      </c>
      <c r="H50" s="75">
        <v>78352873</v>
      </c>
      <c r="I50" s="73">
        <v>10426972</v>
      </c>
      <c r="J50" s="74">
        <v>1053914</v>
      </c>
      <c r="K50" s="74">
        <v>90556437</v>
      </c>
      <c r="L50" s="74">
        <v>10293000</v>
      </c>
      <c r="M50" s="76">
        <v>112330323</v>
      </c>
    </row>
    <row r="51" spans="1:13" ht="13" x14ac:dyDescent="0.3">
      <c r="A51" s="47" t="s">
        <v>53</v>
      </c>
      <c r="B51" s="71" t="s">
        <v>281</v>
      </c>
      <c r="C51" s="72" t="s">
        <v>282</v>
      </c>
      <c r="D51" s="73">
        <v>14710066</v>
      </c>
      <c r="E51" s="74">
        <v>1418468</v>
      </c>
      <c r="F51" s="74">
        <v>78102370</v>
      </c>
      <c r="G51" s="74">
        <v>617000</v>
      </c>
      <c r="H51" s="75">
        <v>94847904</v>
      </c>
      <c r="I51" s="73">
        <v>12652891</v>
      </c>
      <c r="J51" s="74">
        <v>1345053</v>
      </c>
      <c r="K51" s="74">
        <v>47508461</v>
      </c>
      <c r="L51" s="74">
        <v>20459000</v>
      </c>
      <c r="M51" s="76">
        <v>81965405</v>
      </c>
    </row>
    <row r="52" spans="1:13" ht="13" x14ac:dyDescent="0.3">
      <c r="A52" s="47" t="s">
        <v>53</v>
      </c>
      <c r="B52" s="71" t="s">
        <v>283</v>
      </c>
      <c r="C52" s="72" t="s">
        <v>284</v>
      </c>
      <c r="D52" s="73">
        <v>8070370</v>
      </c>
      <c r="E52" s="74">
        <v>559280</v>
      </c>
      <c r="F52" s="74">
        <v>15705914</v>
      </c>
      <c r="G52" s="74">
        <v>27612000</v>
      </c>
      <c r="H52" s="75">
        <v>51947564</v>
      </c>
      <c r="I52" s="73">
        <v>4783410</v>
      </c>
      <c r="J52" s="74">
        <v>575330</v>
      </c>
      <c r="K52" s="74">
        <v>43074782</v>
      </c>
      <c r="L52" s="74">
        <v>3840000</v>
      </c>
      <c r="M52" s="76">
        <v>52273522</v>
      </c>
    </row>
    <row r="53" spans="1:13" ht="13" x14ac:dyDescent="0.3">
      <c r="A53" s="47" t="s">
        <v>68</v>
      </c>
      <c r="B53" s="71" t="s">
        <v>285</v>
      </c>
      <c r="C53" s="72" t="s">
        <v>286</v>
      </c>
      <c r="D53" s="73">
        <v>0</v>
      </c>
      <c r="E53" s="74">
        <v>17677471</v>
      </c>
      <c r="F53" s="74">
        <v>265593837</v>
      </c>
      <c r="G53" s="74">
        <v>2100000</v>
      </c>
      <c r="H53" s="75">
        <v>285371308</v>
      </c>
      <c r="I53" s="73">
        <v>0</v>
      </c>
      <c r="J53" s="74">
        <v>14798094</v>
      </c>
      <c r="K53" s="74">
        <v>166556646</v>
      </c>
      <c r="L53" s="74">
        <v>2811000</v>
      </c>
      <c r="M53" s="76">
        <v>184165740</v>
      </c>
    </row>
    <row r="54" spans="1:13" ht="14" x14ac:dyDescent="0.3">
      <c r="A54" s="48" t="s">
        <v>0</v>
      </c>
      <c r="B54" s="77" t="s">
        <v>287</v>
      </c>
      <c r="C54" s="78" t="s">
        <v>0</v>
      </c>
      <c r="D54" s="79">
        <f t="shared" ref="D54:M54" si="7">SUM(D49:D53)</f>
        <v>41306935</v>
      </c>
      <c r="E54" s="80">
        <f t="shared" si="7"/>
        <v>20865079</v>
      </c>
      <c r="F54" s="80">
        <f t="shared" si="7"/>
        <v>463473308</v>
      </c>
      <c r="G54" s="80">
        <f t="shared" si="7"/>
        <v>61689000</v>
      </c>
      <c r="H54" s="81">
        <f t="shared" si="7"/>
        <v>587334322</v>
      </c>
      <c r="I54" s="79">
        <f t="shared" si="7"/>
        <v>34321835</v>
      </c>
      <c r="J54" s="80">
        <f t="shared" si="7"/>
        <v>17922615</v>
      </c>
      <c r="K54" s="80">
        <f t="shared" si="7"/>
        <v>401395719</v>
      </c>
      <c r="L54" s="80">
        <f t="shared" si="7"/>
        <v>49534000</v>
      </c>
      <c r="M54" s="82">
        <f t="shared" si="7"/>
        <v>503174169</v>
      </c>
    </row>
    <row r="55" spans="1:13" ht="13" x14ac:dyDescent="0.3">
      <c r="A55" s="47" t="s">
        <v>53</v>
      </c>
      <c r="B55" s="71" t="s">
        <v>288</v>
      </c>
      <c r="C55" s="72" t="s">
        <v>289</v>
      </c>
      <c r="D55" s="73">
        <v>10280070</v>
      </c>
      <c r="E55" s="74">
        <v>184751</v>
      </c>
      <c r="F55" s="74">
        <v>22269983</v>
      </c>
      <c r="G55" s="74">
        <v>27713000</v>
      </c>
      <c r="H55" s="75">
        <v>60447804</v>
      </c>
      <c r="I55" s="73">
        <v>5800706</v>
      </c>
      <c r="J55" s="74">
        <v>187971</v>
      </c>
      <c r="K55" s="74">
        <v>48619918</v>
      </c>
      <c r="L55" s="74">
        <v>5930000</v>
      </c>
      <c r="M55" s="76">
        <v>60538595</v>
      </c>
    </row>
    <row r="56" spans="1:13" ht="13" x14ac:dyDescent="0.3">
      <c r="A56" s="47" t="s">
        <v>53</v>
      </c>
      <c r="B56" s="71" t="s">
        <v>290</v>
      </c>
      <c r="C56" s="72" t="s">
        <v>291</v>
      </c>
      <c r="D56" s="73">
        <v>191389612</v>
      </c>
      <c r="E56" s="74">
        <v>785157303</v>
      </c>
      <c r="F56" s="74">
        <v>321511027</v>
      </c>
      <c r="G56" s="74">
        <v>27258000</v>
      </c>
      <c r="H56" s="75">
        <v>1325315942</v>
      </c>
      <c r="I56" s="73">
        <v>171563653</v>
      </c>
      <c r="J56" s="74">
        <v>752249811</v>
      </c>
      <c r="K56" s="74">
        <v>283552871</v>
      </c>
      <c r="L56" s="74">
        <v>37776000</v>
      </c>
      <c r="M56" s="76">
        <v>1245142335</v>
      </c>
    </row>
    <row r="57" spans="1:13" ht="13" x14ac:dyDescent="0.3">
      <c r="A57" s="47" t="s">
        <v>53</v>
      </c>
      <c r="B57" s="71" t="s">
        <v>292</v>
      </c>
      <c r="C57" s="72" t="s">
        <v>293</v>
      </c>
      <c r="D57" s="73">
        <v>13968630</v>
      </c>
      <c r="E57" s="74">
        <v>32147984</v>
      </c>
      <c r="F57" s="74">
        <v>158455068</v>
      </c>
      <c r="G57" s="74">
        <v>838000</v>
      </c>
      <c r="H57" s="75">
        <v>205409682</v>
      </c>
      <c r="I57" s="73">
        <v>7886924</v>
      </c>
      <c r="J57" s="74">
        <v>29196887</v>
      </c>
      <c r="K57" s="74">
        <v>62094860</v>
      </c>
      <c r="L57" s="74">
        <v>17536000</v>
      </c>
      <c r="M57" s="76">
        <v>116714671</v>
      </c>
    </row>
    <row r="58" spans="1:13" ht="13" x14ac:dyDescent="0.3">
      <c r="A58" s="47" t="s">
        <v>53</v>
      </c>
      <c r="B58" s="71" t="s">
        <v>294</v>
      </c>
      <c r="C58" s="72" t="s">
        <v>295</v>
      </c>
      <c r="D58" s="73">
        <v>7383936</v>
      </c>
      <c r="E58" s="74">
        <v>9359227</v>
      </c>
      <c r="F58" s="74">
        <v>15419671</v>
      </c>
      <c r="G58" s="74">
        <v>14653000</v>
      </c>
      <c r="H58" s="75">
        <v>46815834</v>
      </c>
      <c r="I58" s="73">
        <v>3508972</v>
      </c>
      <c r="J58" s="74">
        <v>7948859</v>
      </c>
      <c r="K58" s="74">
        <v>23724656</v>
      </c>
      <c r="L58" s="74">
        <v>4923000</v>
      </c>
      <c r="M58" s="76">
        <v>40105487</v>
      </c>
    </row>
    <row r="59" spans="1:13" ht="13" x14ac:dyDescent="0.3">
      <c r="A59" s="47" t="s">
        <v>53</v>
      </c>
      <c r="B59" s="71" t="s">
        <v>296</v>
      </c>
      <c r="C59" s="72" t="s">
        <v>297</v>
      </c>
      <c r="D59" s="73">
        <v>16024890</v>
      </c>
      <c r="E59" s="74">
        <v>4343455</v>
      </c>
      <c r="F59" s="74">
        <v>20763327</v>
      </c>
      <c r="G59" s="74">
        <v>18266000</v>
      </c>
      <c r="H59" s="75">
        <v>59397672</v>
      </c>
      <c r="I59" s="73">
        <v>16461661</v>
      </c>
      <c r="J59" s="74">
        <v>3402431</v>
      </c>
      <c r="K59" s="74">
        <v>29852911</v>
      </c>
      <c r="L59" s="74">
        <v>8268000</v>
      </c>
      <c r="M59" s="76">
        <v>57985003</v>
      </c>
    </row>
    <row r="60" spans="1:13" ht="13" x14ac:dyDescent="0.3">
      <c r="A60" s="47" t="s">
        <v>68</v>
      </c>
      <c r="B60" s="71" t="s">
        <v>298</v>
      </c>
      <c r="C60" s="72" t="s">
        <v>299</v>
      </c>
      <c r="D60" s="73">
        <v>0</v>
      </c>
      <c r="E60" s="74">
        <v>30052879</v>
      </c>
      <c r="F60" s="74">
        <v>120001668</v>
      </c>
      <c r="G60" s="74">
        <v>82918000</v>
      </c>
      <c r="H60" s="75">
        <v>232972547</v>
      </c>
      <c r="I60" s="73">
        <v>0</v>
      </c>
      <c r="J60" s="74">
        <v>28445133</v>
      </c>
      <c r="K60" s="74">
        <v>167760270</v>
      </c>
      <c r="L60" s="74">
        <v>25864000</v>
      </c>
      <c r="M60" s="76">
        <v>222069403</v>
      </c>
    </row>
    <row r="61" spans="1:13" ht="14" x14ac:dyDescent="0.3">
      <c r="A61" s="48" t="s">
        <v>0</v>
      </c>
      <c r="B61" s="77" t="s">
        <v>300</v>
      </c>
      <c r="C61" s="78" t="s">
        <v>0</v>
      </c>
      <c r="D61" s="79">
        <f t="shared" ref="D61:M61" si="8">SUM(D55:D60)</f>
        <v>239047138</v>
      </c>
      <c r="E61" s="80">
        <f t="shared" si="8"/>
        <v>861245599</v>
      </c>
      <c r="F61" s="80">
        <f t="shared" si="8"/>
        <v>658420744</v>
      </c>
      <c r="G61" s="80">
        <f t="shared" si="8"/>
        <v>171646000</v>
      </c>
      <c r="H61" s="81">
        <f t="shared" si="8"/>
        <v>1930359481</v>
      </c>
      <c r="I61" s="79">
        <f t="shared" si="8"/>
        <v>205221916</v>
      </c>
      <c r="J61" s="80">
        <f t="shared" si="8"/>
        <v>821431092</v>
      </c>
      <c r="K61" s="80">
        <f t="shared" si="8"/>
        <v>615605486</v>
      </c>
      <c r="L61" s="80">
        <f t="shared" si="8"/>
        <v>100297000</v>
      </c>
      <c r="M61" s="82">
        <f t="shared" si="8"/>
        <v>1742555494</v>
      </c>
    </row>
    <row r="62" spans="1:13" ht="13" x14ac:dyDescent="0.3">
      <c r="A62" s="47" t="s">
        <v>53</v>
      </c>
      <c r="B62" s="71" t="s">
        <v>301</v>
      </c>
      <c r="C62" s="72" t="s">
        <v>302</v>
      </c>
      <c r="D62" s="73">
        <v>14979389</v>
      </c>
      <c r="E62" s="74">
        <v>24196244</v>
      </c>
      <c r="F62" s="74">
        <v>47329902</v>
      </c>
      <c r="G62" s="74">
        <v>20514000</v>
      </c>
      <c r="H62" s="75">
        <v>107019535</v>
      </c>
      <c r="I62" s="73">
        <v>9928595</v>
      </c>
      <c r="J62" s="74">
        <v>16887682</v>
      </c>
      <c r="K62" s="74">
        <v>16610616</v>
      </c>
      <c r="L62" s="74">
        <v>5725000</v>
      </c>
      <c r="M62" s="76">
        <v>49151893</v>
      </c>
    </row>
    <row r="63" spans="1:13" ht="13" x14ac:dyDescent="0.3">
      <c r="A63" s="47" t="s">
        <v>53</v>
      </c>
      <c r="B63" s="71" t="s">
        <v>303</v>
      </c>
      <c r="C63" s="72" t="s">
        <v>304</v>
      </c>
      <c r="D63" s="73">
        <v>224162742</v>
      </c>
      <c r="E63" s="74">
        <v>418295546</v>
      </c>
      <c r="F63" s="74">
        <v>131521384</v>
      </c>
      <c r="G63" s="74">
        <v>587000</v>
      </c>
      <c r="H63" s="75">
        <v>774566672</v>
      </c>
      <c r="I63" s="73">
        <v>199248134</v>
      </c>
      <c r="J63" s="74">
        <v>370044129</v>
      </c>
      <c r="K63" s="74">
        <v>123395341</v>
      </c>
      <c r="L63" s="74">
        <v>9399000</v>
      </c>
      <c r="M63" s="76">
        <v>702086604</v>
      </c>
    </row>
    <row r="64" spans="1:13" ht="13" x14ac:dyDescent="0.3">
      <c r="A64" s="47" t="s">
        <v>53</v>
      </c>
      <c r="B64" s="71" t="s">
        <v>305</v>
      </c>
      <c r="C64" s="72" t="s">
        <v>306</v>
      </c>
      <c r="D64" s="73">
        <v>5357065</v>
      </c>
      <c r="E64" s="74">
        <v>172071</v>
      </c>
      <c r="F64" s="74">
        <v>54465970</v>
      </c>
      <c r="G64" s="74">
        <v>696000</v>
      </c>
      <c r="H64" s="75">
        <v>60691106</v>
      </c>
      <c r="I64" s="73">
        <v>96</v>
      </c>
      <c r="J64" s="74">
        <v>163017</v>
      </c>
      <c r="K64" s="74">
        <v>26697853</v>
      </c>
      <c r="L64" s="74">
        <v>31339000</v>
      </c>
      <c r="M64" s="76">
        <v>58199966</v>
      </c>
    </row>
    <row r="65" spans="1:13" ht="13" x14ac:dyDescent="0.3">
      <c r="A65" s="47" t="s">
        <v>53</v>
      </c>
      <c r="B65" s="71" t="s">
        <v>307</v>
      </c>
      <c r="C65" s="72" t="s">
        <v>308</v>
      </c>
      <c r="D65" s="73">
        <v>403737</v>
      </c>
      <c r="E65" s="74">
        <v>76999</v>
      </c>
      <c r="F65" s="74">
        <v>32963317</v>
      </c>
      <c r="G65" s="74">
        <v>6520000</v>
      </c>
      <c r="H65" s="75">
        <v>39964053</v>
      </c>
      <c r="I65" s="73">
        <v>447171</v>
      </c>
      <c r="J65" s="74">
        <v>72465</v>
      </c>
      <c r="K65" s="74">
        <v>15386827</v>
      </c>
      <c r="L65" s="74">
        <v>18191000</v>
      </c>
      <c r="M65" s="76">
        <v>34097463</v>
      </c>
    </row>
    <row r="66" spans="1:13" ht="13" x14ac:dyDescent="0.3">
      <c r="A66" s="47" t="s">
        <v>68</v>
      </c>
      <c r="B66" s="71" t="s">
        <v>309</v>
      </c>
      <c r="C66" s="72" t="s">
        <v>310</v>
      </c>
      <c r="D66" s="73">
        <v>0</v>
      </c>
      <c r="E66" s="74">
        <v>108234314</v>
      </c>
      <c r="F66" s="74">
        <v>272244309</v>
      </c>
      <c r="G66" s="74">
        <v>31757000</v>
      </c>
      <c r="H66" s="75">
        <v>412235623</v>
      </c>
      <c r="I66" s="73">
        <v>0</v>
      </c>
      <c r="J66" s="74">
        <v>117177609</v>
      </c>
      <c r="K66" s="74">
        <v>248169583</v>
      </c>
      <c r="L66" s="74">
        <v>41687000</v>
      </c>
      <c r="M66" s="76">
        <v>407034192</v>
      </c>
    </row>
    <row r="67" spans="1:13" ht="14" x14ac:dyDescent="0.3">
      <c r="A67" s="48" t="s">
        <v>0</v>
      </c>
      <c r="B67" s="77" t="s">
        <v>311</v>
      </c>
      <c r="C67" s="78" t="s">
        <v>0</v>
      </c>
      <c r="D67" s="79">
        <f t="shared" ref="D67:M67" si="9">SUM(D62:D66)</f>
        <v>244902933</v>
      </c>
      <c r="E67" s="80">
        <f t="shared" si="9"/>
        <v>550975174</v>
      </c>
      <c r="F67" s="80">
        <f t="shared" si="9"/>
        <v>538524882</v>
      </c>
      <c r="G67" s="80">
        <f t="shared" si="9"/>
        <v>60074000</v>
      </c>
      <c r="H67" s="81">
        <f t="shared" si="9"/>
        <v>1394476989</v>
      </c>
      <c r="I67" s="79">
        <f t="shared" si="9"/>
        <v>209623996</v>
      </c>
      <c r="J67" s="80">
        <f t="shared" si="9"/>
        <v>504344902</v>
      </c>
      <c r="K67" s="80">
        <f t="shared" si="9"/>
        <v>430260220</v>
      </c>
      <c r="L67" s="80">
        <f t="shared" si="9"/>
        <v>106341000</v>
      </c>
      <c r="M67" s="82">
        <f t="shared" si="9"/>
        <v>1250570118</v>
      </c>
    </row>
    <row r="68" spans="1:13" ht="13" x14ac:dyDescent="0.3">
      <c r="A68" s="47" t="s">
        <v>53</v>
      </c>
      <c r="B68" s="71" t="s">
        <v>312</v>
      </c>
      <c r="C68" s="72" t="s">
        <v>313</v>
      </c>
      <c r="D68" s="73">
        <v>31724995</v>
      </c>
      <c r="E68" s="74">
        <v>39537212</v>
      </c>
      <c r="F68" s="74">
        <v>23840076</v>
      </c>
      <c r="G68" s="74">
        <v>5269000</v>
      </c>
      <c r="H68" s="75">
        <v>100371283</v>
      </c>
      <c r="I68" s="73">
        <v>28739022</v>
      </c>
      <c r="J68" s="74">
        <v>49940678</v>
      </c>
      <c r="K68" s="74">
        <v>24877431</v>
      </c>
      <c r="L68" s="74">
        <v>4586000</v>
      </c>
      <c r="M68" s="76">
        <v>108143131</v>
      </c>
    </row>
    <row r="69" spans="1:13" ht="13" x14ac:dyDescent="0.3">
      <c r="A69" s="47" t="s">
        <v>53</v>
      </c>
      <c r="B69" s="71" t="s">
        <v>314</v>
      </c>
      <c r="C69" s="72" t="s">
        <v>315</v>
      </c>
      <c r="D69" s="73">
        <v>8533569</v>
      </c>
      <c r="E69" s="74">
        <v>986385</v>
      </c>
      <c r="F69" s="74">
        <v>43112638</v>
      </c>
      <c r="G69" s="74">
        <v>5724000</v>
      </c>
      <c r="H69" s="75">
        <v>58356592</v>
      </c>
      <c r="I69" s="73">
        <v>12595717</v>
      </c>
      <c r="J69" s="74">
        <v>938485</v>
      </c>
      <c r="K69" s="74">
        <v>43892686</v>
      </c>
      <c r="L69" s="74">
        <v>3016000</v>
      </c>
      <c r="M69" s="76">
        <v>60442888</v>
      </c>
    </row>
    <row r="70" spans="1:13" ht="13" x14ac:dyDescent="0.3">
      <c r="A70" s="47" t="s">
        <v>53</v>
      </c>
      <c r="B70" s="71" t="s">
        <v>316</v>
      </c>
      <c r="C70" s="72" t="s">
        <v>317</v>
      </c>
      <c r="D70" s="73">
        <v>3680251</v>
      </c>
      <c r="E70" s="74">
        <v>852084</v>
      </c>
      <c r="F70" s="74">
        <v>70570152</v>
      </c>
      <c r="G70" s="74">
        <v>844000</v>
      </c>
      <c r="H70" s="75">
        <v>75946487</v>
      </c>
      <c r="I70" s="73">
        <v>1781349</v>
      </c>
      <c r="J70" s="74">
        <v>800495</v>
      </c>
      <c r="K70" s="74">
        <v>70309396</v>
      </c>
      <c r="L70" s="74">
        <v>742000</v>
      </c>
      <c r="M70" s="76">
        <v>73633240</v>
      </c>
    </row>
    <row r="71" spans="1:13" ht="13" x14ac:dyDescent="0.3">
      <c r="A71" s="47" t="s">
        <v>53</v>
      </c>
      <c r="B71" s="71" t="s">
        <v>318</v>
      </c>
      <c r="C71" s="72" t="s">
        <v>319</v>
      </c>
      <c r="D71" s="73">
        <v>11439292</v>
      </c>
      <c r="E71" s="74">
        <v>1245869</v>
      </c>
      <c r="F71" s="74">
        <v>108714357</v>
      </c>
      <c r="G71" s="74">
        <v>640000</v>
      </c>
      <c r="H71" s="75">
        <v>122039518</v>
      </c>
      <c r="I71" s="73">
        <v>10841869</v>
      </c>
      <c r="J71" s="74">
        <v>1115047</v>
      </c>
      <c r="K71" s="74">
        <v>47700946</v>
      </c>
      <c r="L71" s="74">
        <v>3553000</v>
      </c>
      <c r="M71" s="76">
        <v>63210862</v>
      </c>
    </row>
    <row r="72" spans="1:13" ht="13" x14ac:dyDescent="0.3">
      <c r="A72" s="47" t="s">
        <v>68</v>
      </c>
      <c r="B72" s="71" t="s">
        <v>320</v>
      </c>
      <c r="C72" s="72" t="s">
        <v>321</v>
      </c>
      <c r="D72" s="73">
        <v>0</v>
      </c>
      <c r="E72" s="74">
        <v>19976238</v>
      </c>
      <c r="F72" s="74">
        <v>111567362</v>
      </c>
      <c r="G72" s="74">
        <v>31881000</v>
      </c>
      <c r="H72" s="75">
        <v>163424600</v>
      </c>
      <c r="I72" s="73">
        <v>0</v>
      </c>
      <c r="J72" s="74">
        <v>17092445</v>
      </c>
      <c r="K72" s="74">
        <v>124031451</v>
      </c>
      <c r="L72" s="74">
        <v>22088000</v>
      </c>
      <c r="M72" s="76">
        <v>163211896</v>
      </c>
    </row>
    <row r="73" spans="1:13" ht="14" x14ac:dyDescent="0.3">
      <c r="A73" s="48" t="s">
        <v>0</v>
      </c>
      <c r="B73" s="77" t="s">
        <v>322</v>
      </c>
      <c r="C73" s="78" t="s">
        <v>0</v>
      </c>
      <c r="D73" s="79">
        <f t="shared" ref="D73:M73" si="10">SUM(D68:D72)</f>
        <v>55378107</v>
      </c>
      <c r="E73" s="80">
        <f t="shared" si="10"/>
        <v>62597788</v>
      </c>
      <c r="F73" s="80">
        <f t="shared" si="10"/>
        <v>357804585</v>
      </c>
      <c r="G73" s="80">
        <f t="shared" si="10"/>
        <v>44358000</v>
      </c>
      <c r="H73" s="81">
        <f t="shared" si="10"/>
        <v>520138480</v>
      </c>
      <c r="I73" s="79">
        <f t="shared" si="10"/>
        <v>53957957</v>
      </c>
      <c r="J73" s="80">
        <f t="shared" si="10"/>
        <v>69887150</v>
      </c>
      <c r="K73" s="80">
        <f t="shared" si="10"/>
        <v>310811910</v>
      </c>
      <c r="L73" s="80">
        <f t="shared" si="10"/>
        <v>33985000</v>
      </c>
      <c r="M73" s="82">
        <f t="shared" si="10"/>
        <v>468642017</v>
      </c>
    </row>
    <row r="74" spans="1:13" ht="14" x14ac:dyDescent="0.3">
      <c r="A74" s="49" t="s">
        <v>0</v>
      </c>
      <c r="B74" s="83" t="s">
        <v>323</v>
      </c>
      <c r="C74" s="84" t="s">
        <v>0</v>
      </c>
      <c r="D74" s="85">
        <f t="shared" ref="D74:M74" si="11">SUM(D9,D11:D15,D17:D24,D26:D29,D31:D35,D37:D40,D42:D47,D49:D53,D55:D60,D62:D66,D68:D72)</f>
        <v>5170345451</v>
      </c>
      <c r="E74" s="86">
        <f t="shared" si="11"/>
        <v>12155607277</v>
      </c>
      <c r="F74" s="86">
        <f t="shared" si="11"/>
        <v>7428269962</v>
      </c>
      <c r="G74" s="86">
        <f t="shared" si="11"/>
        <v>1830370000</v>
      </c>
      <c r="H74" s="87">
        <f t="shared" si="11"/>
        <v>26584592690</v>
      </c>
      <c r="I74" s="85">
        <f t="shared" si="11"/>
        <v>4839410470</v>
      </c>
      <c r="J74" s="86">
        <f t="shared" si="11"/>
        <v>11144978830</v>
      </c>
      <c r="K74" s="86">
        <f t="shared" si="11"/>
        <v>7180184347</v>
      </c>
      <c r="L74" s="86">
        <f t="shared" si="11"/>
        <v>1567610000</v>
      </c>
      <c r="M74" s="88">
        <f t="shared" si="11"/>
        <v>24732183647</v>
      </c>
    </row>
    <row r="75" spans="1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324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325</v>
      </c>
      <c r="C9" s="72" t="s">
        <v>326</v>
      </c>
      <c r="D9" s="73">
        <v>23302025</v>
      </c>
      <c r="E9" s="74">
        <v>3405791</v>
      </c>
      <c r="F9" s="74">
        <v>97443891</v>
      </c>
      <c r="G9" s="74">
        <v>32071000</v>
      </c>
      <c r="H9" s="75">
        <v>156222707</v>
      </c>
      <c r="I9" s="73">
        <v>21610092</v>
      </c>
      <c r="J9" s="74">
        <v>3723141</v>
      </c>
      <c r="K9" s="74">
        <v>148904763</v>
      </c>
      <c r="L9" s="74">
        <v>11334000</v>
      </c>
      <c r="M9" s="76">
        <v>185571996</v>
      </c>
    </row>
    <row r="10" spans="1:13" ht="13" x14ac:dyDescent="0.3">
      <c r="A10" s="47" t="s">
        <v>53</v>
      </c>
      <c r="B10" s="71" t="s">
        <v>327</v>
      </c>
      <c r="C10" s="72" t="s">
        <v>328</v>
      </c>
      <c r="D10" s="73">
        <v>6201365</v>
      </c>
      <c r="E10" s="74">
        <v>7539589</v>
      </c>
      <c r="F10" s="74">
        <v>84929488</v>
      </c>
      <c r="G10" s="74">
        <v>31233000</v>
      </c>
      <c r="H10" s="75">
        <v>129903442</v>
      </c>
      <c r="I10" s="73">
        <v>5352408</v>
      </c>
      <c r="J10" s="74">
        <v>4538861</v>
      </c>
      <c r="K10" s="74">
        <v>88910520</v>
      </c>
      <c r="L10" s="74">
        <v>18960000</v>
      </c>
      <c r="M10" s="76">
        <v>117761789</v>
      </c>
    </row>
    <row r="11" spans="1:13" ht="13" x14ac:dyDescent="0.3">
      <c r="A11" s="47" t="s">
        <v>53</v>
      </c>
      <c r="B11" s="71" t="s">
        <v>329</v>
      </c>
      <c r="C11" s="72" t="s">
        <v>330</v>
      </c>
      <c r="D11" s="73">
        <v>50875374</v>
      </c>
      <c r="E11" s="74">
        <v>218994797</v>
      </c>
      <c r="F11" s="74">
        <v>160744415</v>
      </c>
      <c r="G11" s="74">
        <v>25131000</v>
      </c>
      <c r="H11" s="75">
        <v>455745586</v>
      </c>
      <c r="I11" s="73">
        <v>49930928</v>
      </c>
      <c r="J11" s="74">
        <v>279421837</v>
      </c>
      <c r="K11" s="74">
        <v>159540880</v>
      </c>
      <c r="L11" s="74">
        <v>27643000</v>
      </c>
      <c r="M11" s="76">
        <v>516536645</v>
      </c>
    </row>
    <row r="12" spans="1:13" ht="13" x14ac:dyDescent="0.3">
      <c r="A12" s="47" t="s">
        <v>53</v>
      </c>
      <c r="B12" s="71" t="s">
        <v>331</v>
      </c>
      <c r="C12" s="72" t="s">
        <v>332</v>
      </c>
      <c r="D12" s="73">
        <v>51277300</v>
      </c>
      <c r="E12" s="74">
        <v>39738767</v>
      </c>
      <c r="F12" s="74">
        <v>66063089</v>
      </c>
      <c r="G12" s="74">
        <v>16419000</v>
      </c>
      <c r="H12" s="75">
        <v>173498156</v>
      </c>
      <c r="I12" s="73">
        <v>52250800</v>
      </c>
      <c r="J12" s="74">
        <v>35610414</v>
      </c>
      <c r="K12" s="74">
        <v>70531402</v>
      </c>
      <c r="L12" s="74">
        <v>1418000</v>
      </c>
      <c r="M12" s="76">
        <v>159810616</v>
      </c>
    </row>
    <row r="13" spans="1:13" ht="13" x14ac:dyDescent="0.3">
      <c r="A13" s="47" t="s">
        <v>53</v>
      </c>
      <c r="B13" s="71" t="s">
        <v>333</v>
      </c>
      <c r="C13" s="72" t="s">
        <v>334</v>
      </c>
      <c r="D13" s="73">
        <v>51727099</v>
      </c>
      <c r="E13" s="74">
        <v>588648</v>
      </c>
      <c r="F13" s="74">
        <v>29798238</v>
      </c>
      <c r="G13" s="74">
        <v>24334000</v>
      </c>
      <c r="H13" s="75">
        <v>106447985</v>
      </c>
      <c r="I13" s="73">
        <v>46715564</v>
      </c>
      <c r="J13" s="74">
        <v>3314632</v>
      </c>
      <c r="K13" s="74">
        <v>109463221</v>
      </c>
      <c r="L13" s="74">
        <v>8532000</v>
      </c>
      <c r="M13" s="76">
        <v>168025417</v>
      </c>
    </row>
    <row r="14" spans="1:13" ht="13" x14ac:dyDescent="0.3">
      <c r="A14" s="47" t="s">
        <v>68</v>
      </c>
      <c r="B14" s="71" t="s">
        <v>335</v>
      </c>
      <c r="C14" s="72" t="s">
        <v>336</v>
      </c>
      <c r="D14" s="73">
        <v>0</v>
      </c>
      <c r="E14" s="74">
        <v>97097347</v>
      </c>
      <c r="F14" s="74">
        <v>392110345</v>
      </c>
      <c r="G14" s="74">
        <v>3127000</v>
      </c>
      <c r="H14" s="75">
        <v>492334692</v>
      </c>
      <c r="I14" s="73">
        <v>0</v>
      </c>
      <c r="J14" s="74">
        <v>43318397</v>
      </c>
      <c r="K14" s="74">
        <v>345690869</v>
      </c>
      <c r="L14" s="74">
        <v>2783000</v>
      </c>
      <c r="M14" s="76">
        <v>391792266</v>
      </c>
    </row>
    <row r="15" spans="1:13" ht="14" x14ac:dyDescent="0.3">
      <c r="A15" s="48" t="s">
        <v>0</v>
      </c>
      <c r="B15" s="77" t="s">
        <v>337</v>
      </c>
      <c r="C15" s="78" t="s">
        <v>0</v>
      </c>
      <c r="D15" s="79">
        <f t="shared" ref="D15:M15" si="0">SUM(D9:D14)</f>
        <v>183383163</v>
      </c>
      <c r="E15" s="80">
        <f t="shared" si="0"/>
        <v>367364939</v>
      </c>
      <c r="F15" s="80">
        <f t="shared" si="0"/>
        <v>831089466</v>
      </c>
      <c r="G15" s="80">
        <f t="shared" si="0"/>
        <v>132315000</v>
      </c>
      <c r="H15" s="81">
        <f t="shared" si="0"/>
        <v>1514152568</v>
      </c>
      <c r="I15" s="79">
        <f t="shared" si="0"/>
        <v>175859792</v>
      </c>
      <c r="J15" s="80">
        <f t="shared" si="0"/>
        <v>369927282</v>
      </c>
      <c r="K15" s="80">
        <f t="shared" si="0"/>
        <v>923041655</v>
      </c>
      <c r="L15" s="80">
        <f t="shared" si="0"/>
        <v>70670000</v>
      </c>
      <c r="M15" s="82">
        <f t="shared" si="0"/>
        <v>1539498729</v>
      </c>
    </row>
    <row r="16" spans="1:13" ht="13" x14ac:dyDescent="0.3">
      <c r="A16" s="47" t="s">
        <v>53</v>
      </c>
      <c r="B16" s="71" t="s">
        <v>338</v>
      </c>
      <c r="C16" s="72" t="s">
        <v>339</v>
      </c>
      <c r="D16" s="73">
        <v>5990985</v>
      </c>
      <c r="E16" s="74">
        <v>60151150</v>
      </c>
      <c r="F16" s="74">
        <v>50001638</v>
      </c>
      <c r="G16" s="74">
        <v>15595000</v>
      </c>
      <c r="H16" s="75">
        <v>131738773</v>
      </c>
      <c r="I16" s="73">
        <v>6500432</v>
      </c>
      <c r="J16" s="74">
        <v>58842292</v>
      </c>
      <c r="K16" s="74">
        <v>58838687</v>
      </c>
      <c r="L16" s="74">
        <v>893000</v>
      </c>
      <c r="M16" s="76">
        <v>125074411</v>
      </c>
    </row>
    <row r="17" spans="1:13" ht="13" x14ac:dyDescent="0.3">
      <c r="A17" s="47" t="s">
        <v>53</v>
      </c>
      <c r="B17" s="71" t="s">
        <v>340</v>
      </c>
      <c r="C17" s="72" t="s">
        <v>341</v>
      </c>
      <c r="D17" s="73">
        <v>33236377</v>
      </c>
      <c r="E17" s="74">
        <v>7396809</v>
      </c>
      <c r="F17" s="74">
        <v>167370909</v>
      </c>
      <c r="G17" s="74">
        <v>25582000</v>
      </c>
      <c r="H17" s="75">
        <v>233586095</v>
      </c>
      <c r="I17" s="73">
        <v>26433082</v>
      </c>
      <c r="J17" s="74">
        <v>7693908</v>
      </c>
      <c r="K17" s="74">
        <v>176089943</v>
      </c>
      <c r="L17" s="74">
        <v>20947000</v>
      </c>
      <c r="M17" s="76">
        <v>231163933</v>
      </c>
    </row>
    <row r="18" spans="1:13" ht="13" x14ac:dyDescent="0.3">
      <c r="A18" s="47" t="s">
        <v>53</v>
      </c>
      <c r="B18" s="71" t="s">
        <v>342</v>
      </c>
      <c r="C18" s="72" t="s">
        <v>343</v>
      </c>
      <c r="D18" s="73">
        <v>32921877</v>
      </c>
      <c r="E18" s="74">
        <v>137427795</v>
      </c>
      <c r="F18" s="74">
        <v>132682721</v>
      </c>
      <c r="G18" s="74">
        <v>30811000</v>
      </c>
      <c r="H18" s="75">
        <v>333843393</v>
      </c>
      <c r="I18" s="73">
        <v>29876319</v>
      </c>
      <c r="J18" s="74">
        <v>138764345</v>
      </c>
      <c r="K18" s="74">
        <v>138775381</v>
      </c>
      <c r="L18" s="74">
        <v>17861000</v>
      </c>
      <c r="M18" s="76">
        <v>325277045</v>
      </c>
    </row>
    <row r="19" spans="1:13" ht="13" x14ac:dyDescent="0.3">
      <c r="A19" s="47" t="s">
        <v>53</v>
      </c>
      <c r="B19" s="71" t="s">
        <v>344</v>
      </c>
      <c r="C19" s="72" t="s">
        <v>345</v>
      </c>
      <c r="D19" s="73">
        <v>10945220</v>
      </c>
      <c r="E19" s="74">
        <v>1600649</v>
      </c>
      <c r="F19" s="74">
        <v>118229216</v>
      </c>
      <c r="G19" s="74">
        <v>4008000</v>
      </c>
      <c r="H19" s="75">
        <v>134783085</v>
      </c>
      <c r="I19" s="73">
        <v>9826260</v>
      </c>
      <c r="J19" s="74">
        <v>1441001</v>
      </c>
      <c r="K19" s="74">
        <v>165885660</v>
      </c>
      <c r="L19" s="74">
        <v>517000</v>
      </c>
      <c r="M19" s="76">
        <v>177669921</v>
      </c>
    </row>
    <row r="20" spans="1:13" ht="13" x14ac:dyDescent="0.3">
      <c r="A20" s="47" t="s">
        <v>68</v>
      </c>
      <c r="B20" s="71" t="s">
        <v>346</v>
      </c>
      <c r="C20" s="72" t="s">
        <v>347</v>
      </c>
      <c r="D20" s="73">
        <v>0</v>
      </c>
      <c r="E20" s="74">
        <v>66709594</v>
      </c>
      <c r="F20" s="74">
        <v>437764819</v>
      </c>
      <c r="G20" s="74">
        <v>23875000</v>
      </c>
      <c r="H20" s="75">
        <v>528349413</v>
      </c>
      <c r="I20" s="73">
        <v>0</v>
      </c>
      <c r="J20" s="74">
        <v>110360476</v>
      </c>
      <c r="K20" s="74">
        <v>395409892</v>
      </c>
      <c r="L20" s="74">
        <v>45211000</v>
      </c>
      <c r="M20" s="76">
        <v>550981368</v>
      </c>
    </row>
    <row r="21" spans="1:13" ht="14" x14ac:dyDescent="0.3">
      <c r="A21" s="48" t="s">
        <v>0</v>
      </c>
      <c r="B21" s="77" t="s">
        <v>348</v>
      </c>
      <c r="C21" s="78" t="s">
        <v>0</v>
      </c>
      <c r="D21" s="79">
        <f t="shared" ref="D21:M21" si="1">SUM(D16:D20)</f>
        <v>83094459</v>
      </c>
      <c r="E21" s="80">
        <f t="shared" si="1"/>
        <v>273285997</v>
      </c>
      <c r="F21" s="80">
        <f t="shared" si="1"/>
        <v>906049303</v>
      </c>
      <c r="G21" s="80">
        <f t="shared" si="1"/>
        <v>99871000</v>
      </c>
      <c r="H21" s="81">
        <f t="shared" si="1"/>
        <v>1362300759</v>
      </c>
      <c r="I21" s="79">
        <f t="shared" si="1"/>
        <v>72636093</v>
      </c>
      <c r="J21" s="80">
        <f t="shared" si="1"/>
        <v>317102022</v>
      </c>
      <c r="K21" s="80">
        <f t="shared" si="1"/>
        <v>934999563</v>
      </c>
      <c r="L21" s="80">
        <f t="shared" si="1"/>
        <v>85429000</v>
      </c>
      <c r="M21" s="82">
        <f t="shared" si="1"/>
        <v>1410166678</v>
      </c>
    </row>
    <row r="22" spans="1:13" ht="13" x14ac:dyDescent="0.3">
      <c r="A22" s="47" t="s">
        <v>53</v>
      </c>
      <c r="B22" s="71" t="s">
        <v>349</v>
      </c>
      <c r="C22" s="72" t="s">
        <v>350</v>
      </c>
      <c r="D22" s="73">
        <v>5656963</v>
      </c>
      <c r="E22" s="74">
        <v>12445191</v>
      </c>
      <c r="F22" s="74">
        <v>54388348</v>
      </c>
      <c r="G22" s="74">
        <v>16248000</v>
      </c>
      <c r="H22" s="75">
        <v>88738502</v>
      </c>
      <c r="I22" s="73">
        <v>3011434</v>
      </c>
      <c r="J22" s="74">
        <v>13153582</v>
      </c>
      <c r="K22" s="74">
        <v>56631734</v>
      </c>
      <c r="L22" s="74">
        <v>13175000</v>
      </c>
      <c r="M22" s="76">
        <v>85971750</v>
      </c>
    </row>
    <row r="23" spans="1:13" ht="13" x14ac:dyDescent="0.3">
      <c r="A23" s="47" t="s">
        <v>53</v>
      </c>
      <c r="B23" s="71" t="s">
        <v>351</v>
      </c>
      <c r="C23" s="72" t="s">
        <v>352</v>
      </c>
      <c r="D23" s="73">
        <v>1744859</v>
      </c>
      <c r="E23" s="74">
        <v>4455273</v>
      </c>
      <c r="F23" s="74">
        <v>22298830</v>
      </c>
      <c r="G23" s="74">
        <v>24617000</v>
      </c>
      <c r="H23" s="75">
        <v>53115962</v>
      </c>
      <c r="I23" s="73">
        <v>1591049</v>
      </c>
      <c r="J23" s="74">
        <v>2935864</v>
      </c>
      <c r="K23" s="74">
        <v>35468723</v>
      </c>
      <c r="L23" s="74">
        <v>2159000</v>
      </c>
      <c r="M23" s="76">
        <v>42154636</v>
      </c>
    </row>
    <row r="24" spans="1:13" ht="13" x14ac:dyDescent="0.3">
      <c r="A24" s="47" t="s">
        <v>53</v>
      </c>
      <c r="B24" s="71" t="s">
        <v>353</v>
      </c>
      <c r="C24" s="72" t="s">
        <v>354</v>
      </c>
      <c r="D24" s="73">
        <v>185239211</v>
      </c>
      <c r="E24" s="74">
        <v>514648366</v>
      </c>
      <c r="F24" s="74">
        <v>290892541</v>
      </c>
      <c r="G24" s="74">
        <v>228598000</v>
      </c>
      <c r="H24" s="75">
        <v>1219378118</v>
      </c>
      <c r="I24" s="73">
        <v>178450944</v>
      </c>
      <c r="J24" s="74">
        <v>568830695</v>
      </c>
      <c r="K24" s="74">
        <v>240681402</v>
      </c>
      <c r="L24" s="74">
        <v>244039000</v>
      </c>
      <c r="M24" s="76">
        <v>1232002041</v>
      </c>
    </row>
    <row r="25" spans="1:13" ht="13" x14ac:dyDescent="0.3">
      <c r="A25" s="47" t="s">
        <v>53</v>
      </c>
      <c r="B25" s="71" t="s">
        <v>355</v>
      </c>
      <c r="C25" s="72" t="s">
        <v>356</v>
      </c>
      <c r="D25" s="73">
        <v>12297647</v>
      </c>
      <c r="E25" s="74">
        <v>4639924</v>
      </c>
      <c r="F25" s="74">
        <v>88288497</v>
      </c>
      <c r="G25" s="74">
        <v>18567000</v>
      </c>
      <c r="H25" s="75">
        <v>123793068</v>
      </c>
      <c r="I25" s="73">
        <v>11371293</v>
      </c>
      <c r="J25" s="74">
        <v>-345769</v>
      </c>
      <c r="K25" s="74">
        <v>128232067</v>
      </c>
      <c r="L25" s="74">
        <v>1317000</v>
      </c>
      <c r="M25" s="76">
        <v>140574591</v>
      </c>
    </row>
    <row r="26" spans="1:13" ht="13" x14ac:dyDescent="0.3">
      <c r="A26" s="47" t="s">
        <v>68</v>
      </c>
      <c r="B26" s="71" t="s">
        <v>357</v>
      </c>
      <c r="C26" s="72" t="s">
        <v>358</v>
      </c>
      <c r="D26" s="73">
        <v>0</v>
      </c>
      <c r="E26" s="74">
        <v>11581358</v>
      </c>
      <c r="F26" s="74">
        <v>185287008</v>
      </c>
      <c r="G26" s="74">
        <v>51949000</v>
      </c>
      <c r="H26" s="75">
        <v>248817366</v>
      </c>
      <c r="I26" s="73">
        <v>0</v>
      </c>
      <c r="J26" s="74">
        <v>11919554</v>
      </c>
      <c r="K26" s="74">
        <v>213196703</v>
      </c>
      <c r="L26" s="74">
        <v>29645000</v>
      </c>
      <c r="M26" s="76">
        <v>254761257</v>
      </c>
    </row>
    <row r="27" spans="1:13" ht="14" x14ac:dyDescent="0.3">
      <c r="A27" s="48" t="s">
        <v>0</v>
      </c>
      <c r="B27" s="77" t="s">
        <v>359</v>
      </c>
      <c r="C27" s="78" t="s">
        <v>0</v>
      </c>
      <c r="D27" s="79">
        <f t="shared" ref="D27:M27" si="2">SUM(D22:D26)</f>
        <v>204938680</v>
      </c>
      <c r="E27" s="80">
        <f t="shared" si="2"/>
        <v>547770112</v>
      </c>
      <c r="F27" s="80">
        <f t="shared" si="2"/>
        <v>641155224</v>
      </c>
      <c r="G27" s="80">
        <f t="shared" si="2"/>
        <v>339979000</v>
      </c>
      <c r="H27" s="81">
        <f t="shared" si="2"/>
        <v>1733843016</v>
      </c>
      <c r="I27" s="79">
        <f t="shared" si="2"/>
        <v>194424720</v>
      </c>
      <c r="J27" s="80">
        <f t="shared" si="2"/>
        <v>596493926</v>
      </c>
      <c r="K27" s="80">
        <f t="shared" si="2"/>
        <v>674210629</v>
      </c>
      <c r="L27" s="80">
        <f t="shared" si="2"/>
        <v>290335000</v>
      </c>
      <c r="M27" s="82">
        <f t="shared" si="2"/>
        <v>1755464275</v>
      </c>
    </row>
    <row r="28" spans="1:13" ht="13" x14ac:dyDescent="0.3">
      <c r="A28" s="47" t="s">
        <v>53</v>
      </c>
      <c r="B28" s="71" t="s">
        <v>360</v>
      </c>
      <c r="C28" s="72" t="s">
        <v>361</v>
      </c>
      <c r="D28" s="73">
        <v>37149370</v>
      </c>
      <c r="E28" s="74">
        <v>50668488</v>
      </c>
      <c r="F28" s="74">
        <v>16023582</v>
      </c>
      <c r="G28" s="74">
        <v>47436000</v>
      </c>
      <c r="H28" s="75">
        <v>151277440</v>
      </c>
      <c r="I28" s="73">
        <v>40036198</v>
      </c>
      <c r="J28" s="74">
        <v>41698669</v>
      </c>
      <c r="K28" s="74">
        <v>104761848</v>
      </c>
      <c r="L28" s="74">
        <v>0</v>
      </c>
      <c r="M28" s="76">
        <v>186496715</v>
      </c>
    </row>
    <row r="29" spans="1:13" ht="13" x14ac:dyDescent="0.3">
      <c r="A29" s="47" t="s">
        <v>53</v>
      </c>
      <c r="B29" s="71" t="s">
        <v>362</v>
      </c>
      <c r="C29" s="72" t="s">
        <v>363</v>
      </c>
      <c r="D29" s="73">
        <v>31989601</v>
      </c>
      <c r="E29" s="74">
        <v>70050355</v>
      </c>
      <c r="F29" s="74">
        <v>91916282</v>
      </c>
      <c r="G29" s="74">
        <v>1843000</v>
      </c>
      <c r="H29" s="75">
        <v>195799238</v>
      </c>
      <c r="I29" s="73">
        <v>32043806</v>
      </c>
      <c r="J29" s="74">
        <v>89445780</v>
      </c>
      <c r="K29" s="74">
        <v>62454009</v>
      </c>
      <c r="L29" s="74">
        <v>23258000</v>
      </c>
      <c r="M29" s="76">
        <v>207201595</v>
      </c>
    </row>
    <row r="30" spans="1:13" ht="13" x14ac:dyDescent="0.3">
      <c r="A30" s="47" t="s">
        <v>53</v>
      </c>
      <c r="B30" s="71" t="s">
        <v>364</v>
      </c>
      <c r="C30" s="72" t="s">
        <v>365</v>
      </c>
      <c r="D30" s="73">
        <v>28367544</v>
      </c>
      <c r="E30" s="74">
        <v>67605517</v>
      </c>
      <c r="F30" s="74">
        <v>26974983</v>
      </c>
      <c r="G30" s="74">
        <v>57388000</v>
      </c>
      <c r="H30" s="75">
        <v>180336044</v>
      </c>
      <c r="I30" s="73">
        <v>27169571</v>
      </c>
      <c r="J30" s="74">
        <v>59645954</v>
      </c>
      <c r="K30" s="74">
        <v>49473178</v>
      </c>
      <c r="L30" s="74">
        <v>54346000</v>
      </c>
      <c r="M30" s="76">
        <v>190634703</v>
      </c>
    </row>
    <row r="31" spans="1:13" ht="13" x14ac:dyDescent="0.3">
      <c r="A31" s="47" t="s">
        <v>53</v>
      </c>
      <c r="B31" s="71" t="s">
        <v>366</v>
      </c>
      <c r="C31" s="72" t="s">
        <v>367</v>
      </c>
      <c r="D31" s="73">
        <v>29900103</v>
      </c>
      <c r="E31" s="74">
        <v>225198884</v>
      </c>
      <c r="F31" s="74">
        <v>146102376</v>
      </c>
      <c r="G31" s="74">
        <v>50077000</v>
      </c>
      <c r="H31" s="75">
        <v>451278363</v>
      </c>
      <c r="I31" s="73">
        <v>28339373</v>
      </c>
      <c r="J31" s="74">
        <v>159654032</v>
      </c>
      <c r="K31" s="74">
        <v>116867883</v>
      </c>
      <c r="L31" s="74">
        <v>50422000</v>
      </c>
      <c r="M31" s="76">
        <v>355283288</v>
      </c>
    </row>
    <row r="32" spans="1:13" ht="13" x14ac:dyDescent="0.3">
      <c r="A32" s="47" t="s">
        <v>53</v>
      </c>
      <c r="B32" s="71" t="s">
        <v>368</v>
      </c>
      <c r="C32" s="72" t="s">
        <v>369</v>
      </c>
      <c r="D32" s="73">
        <v>41164360</v>
      </c>
      <c r="E32" s="74">
        <v>115739557</v>
      </c>
      <c r="F32" s="74">
        <v>45864703</v>
      </c>
      <c r="G32" s="74">
        <v>32113000</v>
      </c>
      <c r="H32" s="75">
        <v>234881620</v>
      </c>
      <c r="I32" s="73">
        <v>39904522</v>
      </c>
      <c r="J32" s="74">
        <v>92443881</v>
      </c>
      <c r="K32" s="74">
        <v>14033446</v>
      </c>
      <c r="L32" s="74">
        <v>35643000</v>
      </c>
      <c r="M32" s="76">
        <v>182024849</v>
      </c>
    </row>
    <row r="33" spans="1:13" ht="13" x14ac:dyDescent="0.3">
      <c r="A33" s="47" t="s">
        <v>68</v>
      </c>
      <c r="B33" s="71" t="s">
        <v>370</v>
      </c>
      <c r="C33" s="72" t="s">
        <v>371</v>
      </c>
      <c r="D33" s="73">
        <v>0</v>
      </c>
      <c r="E33" s="74">
        <v>0</v>
      </c>
      <c r="F33" s="74">
        <v>40968675</v>
      </c>
      <c r="G33" s="74">
        <v>750000</v>
      </c>
      <c r="H33" s="75">
        <v>41718675</v>
      </c>
      <c r="I33" s="73">
        <v>0</v>
      </c>
      <c r="J33" s="74">
        <v>0</v>
      </c>
      <c r="K33" s="74">
        <v>957082</v>
      </c>
      <c r="L33" s="74">
        <v>2237000</v>
      </c>
      <c r="M33" s="76">
        <v>3194082</v>
      </c>
    </row>
    <row r="34" spans="1:13" ht="14" x14ac:dyDescent="0.3">
      <c r="A34" s="48" t="s">
        <v>0</v>
      </c>
      <c r="B34" s="77" t="s">
        <v>372</v>
      </c>
      <c r="C34" s="78" t="s">
        <v>0</v>
      </c>
      <c r="D34" s="79">
        <f t="shared" ref="D34:M34" si="3">SUM(D28:D33)</f>
        <v>168570978</v>
      </c>
      <c r="E34" s="80">
        <f t="shared" si="3"/>
        <v>529262801</v>
      </c>
      <c r="F34" s="80">
        <f t="shared" si="3"/>
        <v>367850601</v>
      </c>
      <c r="G34" s="80">
        <f t="shared" si="3"/>
        <v>189607000</v>
      </c>
      <c r="H34" s="81">
        <f t="shared" si="3"/>
        <v>1255291380</v>
      </c>
      <c r="I34" s="79">
        <f t="shared" si="3"/>
        <v>167493470</v>
      </c>
      <c r="J34" s="80">
        <f t="shared" si="3"/>
        <v>442888316</v>
      </c>
      <c r="K34" s="80">
        <f t="shared" si="3"/>
        <v>348547446</v>
      </c>
      <c r="L34" s="80">
        <f t="shared" si="3"/>
        <v>165906000</v>
      </c>
      <c r="M34" s="82">
        <f t="shared" si="3"/>
        <v>1124835232</v>
      </c>
    </row>
    <row r="35" spans="1:13" ht="13" x14ac:dyDescent="0.3">
      <c r="A35" s="47" t="s">
        <v>53</v>
      </c>
      <c r="B35" s="71" t="s">
        <v>373</v>
      </c>
      <c r="C35" s="72" t="s">
        <v>374</v>
      </c>
      <c r="D35" s="73">
        <v>11795000</v>
      </c>
      <c r="E35" s="74">
        <v>16125582</v>
      </c>
      <c r="F35" s="74">
        <v>60835722</v>
      </c>
      <c r="G35" s="74">
        <v>17538000</v>
      </c>
      <c r="H35" s="75">
        <v>106294304</v>
      </c>
      <c r="I35" s="73">
        <v>13066366</v>
      </c>
      <c r="J35" s="74">
        <v>27075413</v>
      </c>
      <c r="K35" s="74">
        <v>65623889</v>
      </c>
      <c r="L35" s="74">
        <v>632000</v>
      </c>
      <c r="M35" s="76">
        <v>106397668</v>
      </c>
    </row>
    <row r="36" spans="1:13" ht="13" x14ac:dyDescent="0.3">
      <c r="A36" s="47" t="s">
        <v>53</v>
      </c>
      <c r="B36" s="71" t="s">
        <v>375</v>
      </c>
      <c r="C36" s="72" t="s">
        <v>376</v>
      </c>
      <c r="D36" s="73">
        <v>16288943</v>
      </c>
      <c r="E36" s="74">
        <v>42377225</v>
      </c>
      <c r="F36" s="74">
        <v>84479128</v>
      </c>
      <c r="G36" s="74">
        <v>29357000</v>
      </c>
      <c r="H36" s="75">
        <v>172502296</v>
      </c>
      <c r="I36" s="73">
        <v>15449467</v>
      </c>
      <c r="J36" s="74">
        <v>38537769</v>
      </c>
      <c r="K36" s="74">
        <v>127195989</v>
      </c>
      <c r="L36" s="74">
        <v>33777000</v>
      </c>
      <c r="M36" s="76">
        <v>214960225</v>
      </c>
    </row>
    <row r="37" spans="1:13" ht="13" x14ac:dyDescent="0.3">
      <c r="A37" s="47" t="s">
        <v>53</v>
      </c>
      <c r="B37" s="71" t="s">
        <v>377</v>
      </c>
      <c r="C37" s="72" t="s">
        <v>378</v>
      </c>
      <c r="D37" s="73">
        <v>10091072</v>
      </c>
      <c r="E37" s="74">
        <v>112827</v>
      </c>
      <c r="F37" s="74">
        <v>117694823</v>
      </c>
      <c r="G37" s="74">
        <v>733000</v>
      </c>
      <c r="H37" s="75">
        <v>128631722</v>
      </c>
      <c r="I37" s="73">
        <v>10002219</v>
      </c>
      <c r="J37" s="74">
        <v>93218</v>
      </c>
      <c r="K37" s="74">
        <v>99571829</v>
      </c>
      <c r="L37" s="74">
        <v>2375000</v>
      </c>
      <c r="M37" s="76">
        <v>112042266</v>
      </c>
    </row>
    <row r="38" spans="1:13" ht="13" x14ac:dyDescent="0.3">
      <c r="A38" s="47" t="s">
        <v>53</v>
      </c>
      <c r="B38" s="71" t="s">
        <v>379</v>
      </c>
      <c r="C38" s="72" t="s">
        <v>380</v>
      </c>
      <c r="D38" s="73">
        <v>63078567</v>
      </c>
      <c r="E38" s="74">
        <v>8614783</v>
      </c>
      <c r="F38" s="74">
        <v>150946974</v>
      </c>
      <c r="G38" s="74">
        <v>46840000</v>
      </c>
      <c r="H38" s="75">
        <v>269480324</v>
      </c>
      <c r="I38" s="73">
        <v>50821159</v>
      </c>
      <c r="J38" s="74">
        <v>9143231</v>
      </c>
      <c r="K38" s="74">
        <v>245967103</v>
      </c>
      <c r="L38" s="74">
        <v>52862000</v>
      </c>
      <c r="M38" s="76">
        <v>358793493</v>
      </c>
    </row>
    <row r="39" spans="1:13" ht="13" x14ac:dyDescent="0.3">
      <c r="A39" s="47" t="s">
        <v>68</v>
      </c>
      <c r="B39" s="71" t="s">
        <v>381</v>
      </c>
      <c r="C39" s="72" t="s">
        <v>382</v>
      </c>
      <c r="D39" s="73">
        <v>0</v>
      </c>
      <c r="E39" s="74">
        <v>25686852</v>
      </c>
      <c r="F39" s="74">
        <v>331352621</v>
      </c>
      <c r="G39" s="74">
        <v>3327000</v>
      </c>
      <c r="H39" s="75">
        <v>360366473</v>
      </c>
      <c r="I39" s="73">
        <v>0</v>
      </c>
      <c r="J39" s="74">
        <v>25030068</v>
      </c>
      <c r="K39" s="74">
        <v>316099981</v>
      </c>
      <c r="L39" s="74">
        <v>3975000</v>
      </c>
      <c r="M39" s="76">
        <v>345105049</v>
      </c>
    </row>
    <row r="40" spans="1:13" ht="14" x14ac:dyDescent="0.3">
      <c r="A40" s="48" t="s">
        <v>0</v>
      </c>
      <c r="B40" s="77" t="s">
        <v>383</v>
      </c>
      <c r="C40" s="78" t="s">
        <v>0</v>
      </c>
      <c r="D40" s="79">
        <f t="shared" ref="D40:M40" si="4">SUM(D35:D39)</f>
        <v>101253582</v>
      </c>
      <c r="E40" s="80">
        <f t="shared" si="4"/>
        <v>92917269</v>
      </c>
      <c r="F40" s="80">
        <f t="shared" si="4"/>
        <v>745309268</v>
      </c>
      <c r="G40" s="80">
        <f t="shared" si="4"/>
        <v>97795000</v>
      </c>
      <c r="H40" s="81">
        <f t="shared" si="4"/>
        <v>1037275119</v>
      </c>
      <c r="I40" s="79">
        <f t="shared" si="4"/>
        <v>89339211</v>
      </c>
      <c r="J40" s="80">
        <f t="shared" si="4"/>
        <v>99879699</v>
      </c>
      <c r="K40" s="80">
        <f t="shared" si="4"/>
        <v>854458791</v>
      </c>
      <c r="L40" s="80">
        <f t="shared" si="4"/>
        <v>93621000</v>
      </c>
      <c r="M40" s="82">
        <f t="shared" si="4"/>
        <v>1137298701</v>
      </c>
    </row>
    <row r="41" spans="1:13" ht="14" x14ac:dyDescent="0.3">
      <c r="A41" s="49" t="s">
        <v>0</v>
      </c>
      <c r="B41" s="83" t="s">
        <v>384</v>
      </c>
      <c r="C41" s="84" t="s">
        <v>0</v>
      </c>
      <c r="D41" s="85">
        <f t="shared" ref="D41:M41" si="5">SUM(D9:D14,D16:D20,D22:D26,D28:D33,D35:D39)</f>
        <v>741240862</v>
      </c>
      <c r="E41" s="86">
        <f t="shared" si="5"/>
        <v>1810601118</v>
      </c>
      <c r="F41" s="86">
        <f t="shared" si="5"/>
        <v>3491453862</v>
      </c>
      <c r="G41" s="86">
        <f t="shared" si="5"/>
        <v>859567000</v>
      </c>
      <c r="H41" s="87">
        <f t="shared" si="5"/>
        <v>6902862842</v>
      </c>
      <c r="I41" s="85">
        <f t="shared" si="5"/>
        <v>699753286</v>
      </c>
      <c r="J41" s="86">
        <f t="shared" si="5"/>
        <v>1826291245</v>
      </c>
      <c r="K41" s="86">
        <f t="shared" si="5"/>
        <v>3735258084</v>
      </c>
      <c r="L41" s="86">
        <f t="shared" si="5"/>
        <v>705961000</v>
      </c>
      <c r="M41" s="88">
        <f t="shared" si="5"/>
        <v>6967263615</v>
      </c>
    </row>
    <row r="42" spans="1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385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386</v>
      </c>
      <c r="C9" s="72" t="s">
        <v>387</v>
      </c>
      <c r="D9" s="73">
        <v>-22975419</v>
      </c>
      <c r="E9" s="74">
        <v>23424150</v>
      </c>
      <c r="F9" s="74">
        <v>100315426</v>
      </c>
      <c r="G9" s="74">
        <v>30196000</v>
      </c>
      <c r="H9" s="75">
        <v>130960157</v>
      </c>
      <c r="I9" s="73">
        <v>23095268</v>
      </c>
      <c r="J9" s="74">
        <v>45331107</v>
      </c>
      <c r="K9" s="74">
        <v>97493094</v>
      </c>
      <c r="L9" s="74">
        <v>28907000</v>
      </c>
      <c r="M9" s="76">
        <v>194826469</v>
      </c>
    </row>
    <row r="10" spans="1:13" ht="13" x14ac:dyDescent="0.3">
      <c r="A10" s="47" t="s">
        <v>53</v>
      </c>
      <c r="B10" s="71" t="s">
        <v>388</v>
      </c>
      <c r="C10" s="72" t="s">
        <v>389</v>
      </c>
      <c r="D10" s="73">
        <v>63420992</v>
      </c>
      <c r="E10" s="74">
        <v>129294189</v>
      </c>
      <c r="F10" s="74">
        <v>67465439</v>
      </c>
      <c r="G10" s="74">
        <v>17543000</v>
      </c>
      <c r="H10" s="75">
        <v>277723620</v>
      </c>
      <c r="I10" s="73">
        <v>53337823</v>
      </c>
      <c r="J10" s="74">
        <v>122432887</v>
      </c>
      <c r="K10" s="74">
        <v>52810759</v>
      </c>
      <c r="L10" s="74">
        <v>28485000</v>
      </c>
      <c r="M10" s="76">
        <v>257066469</v>
      </c>
    </row>
    <row r="11" spans="1:13" ht="13" x14ac:dyDescent="0.3">
      <c r="A11" s="47" t="s">
        <v>53</v>
      </c>
      <c r="B11" s="71" t="s">
        <v>390</v>
      </c>
      <c r="C11" s="72" t="s">
        <v>391</v>
      </c>
      <c r="D11" s="73">
        <v>30532652</v>
      </c>
      <c r="E11" s="74">
        <v>48946541</v>
      </c>
      <c r="F11" s="74">
        <v>64395965</v>
      </c>
      <c r="G11" s="74">
        <v>64687000</v>
      </c>
      <c r="H11" s="75">
        <v>208562158</v>
      </c>
      <c r="I11" s="73">
        <v>22069012</v>
      </c>
      <c r="J11" s="74">
        <v>41400488</v>
      </c>
      <c r="K11" s="74">
        <v>204845787</v>
      </c>
      <c r="L11" s="74">
        <v>32984000</v>
      </c>
      <c r="M11" s="76">
        <v>301299287</v>
      </c>
    </row>
    <row r="12" spans="1:13" ht="13" x14ac:dyDescent="0.3">
      <c r="A12" s="47" t="s">
        <v>53</v>
      </c>
      <c r="B12" s="71" t="s">
        <v>392</v>
      </c>
      <c r="C12" s="72" t="s">
        <v>393</v>
      </c>
      <c r="D12" s="73">
        <v>13347581</v>
      </c>
      <c r="E12" s="74">
        <v>66777431</v>
      </c>
      <c r="F12" s="74">
        <v>43112375</v>
      </c>
      <c r="G12" s="74">
        <v>15662000</v>
      </c>
      <c r="H12" s="75">
        <v>138899387</v>
      </c>
      <c r="I12" s="73">
        <v>12352223</v>
      </c>
      <c r="J12" s="74">
        <v>41468620</v>
      </c>
      <c r="K12" s="74">
        <v>52883702</v>
      </c>
      <c r="L12" s="74">
        <v>11516000</v>
      </c>
      <c r="M12" s="76">
        <v>118220545</v>
      </c>
    </row>
    <row r="13" spans="1:13" ht="13" x14ac:dyDescent="0.3">
      <c r="A13" s="47" t="s">
        <v>53</v>
      </c>
      <c r="B13" s="71" t="s">
        <v>394</v>
      </c>
      <c r="C13" s="72" t="s">
        <v>395</v>
      </c>
      <c r="D13" s="73">
        <v>63946481</v>
      </c>
      <c r="E13" s="74">
        <v>190752484</v>
      </c>
      <c r="F13" s="74">
        <v>92519540</v>
      </c>
      <c r="G13" s="74">
        <v>5862000</v>
      </c>
      <c r="H13" s="75">
        <v>353080505</v>
      </c>
      <c r="I13" s="73">
        <v>62841264</v>
      </c>
      <c r="J13" s="74">
        <v>179415361</v>
      </c>
      <c r="K13" s="74">
        <v>93852596</v>
      </c>
      <c r="L13" s="74">
        <v>2800000</v>
      </c>
      <c r="M13" s="76">
        <v>338909221</v>
      </c>
    </row>
    <row r="14" spans="1:13" ht="13" x14ac:dyDescent="0.3">
      <c r="A14" s="47" t="s">
        <v>53</v>
      </c>
      <c r="B14" s="71" t="s">
        <v>396</v>
      </c>
      <c r="C14" s="72" t="s">
        <v>397</v>
      </c>
      <c r="D14" s="73">
        <v>10485270</v>
      </c>
      <c r="E14" s="74">
        <v>41328749</v>
      </c>
      <c r="F14" s="74">
        <v>46159682</v>
      </c>
      <c r="G14" s="74">
        <v>451000</v>
      </c>
      <c r="H14" s="75">
        <v>98424701</v>
      </c>
      <c r="I14" s="73">
        <v>2635391</v>
      </c>
      <c r="J14" s="74">
        <v>12039788</v>
      </c>
      <c r="K14" s="74">
        <v>1966367</v>
      </c>
      <c r="L14" s="74">
        <v>3066000</v>
      </c>
      <c r="M14" s="76">
        <v>19707546</v>
      </c>
    </row>
    <row r="15" spans="1:13" ht="13" x14ac:dyDescent="0.3">
      <c r="A15" s="47" t="s">
        <v>53</v>
      </c>
      <c r="B15" s="71" t="s">
        <v>398</v>
      </c>
      <c r="C15" s="72" t="s">
        <v>399</v>
      </c>
      <c r="D15" s="73">
        <v>114135293</v>
      </c>
      <c r="E15" s="74">
        <v>345257374</v>
      </c>
      <c r="F15" s="74">
        <v>206947879</v>
      </c>
      <c r="G15" s="74">
        <v>25655000</v>
      </c>
      <c r="H15" s="75">
        <v>691995546</v>
      </c>
      <c r="I15" s="73">
        <v>90267159</v>
      </c>
      <c r="J15" s="74">
        <v>437461289</v>
      </c>
      <c r="K15" s="74">
        <v>162970558</v>
      </c>
      <c r="L15" s="74">
        <v>17186000</v>
      </c>
      <c r="M15" s="76">
        <v>707885006</v>
      </c>
    </row>
    <row r="16" spans="1:13" ht="13" x14ac:dyDescent="0.3">
      <c r="A16" s="47" t="s">
        <v>68</v>
      </c>
      <c r="B16" s="71" t="s">
        <v>400</v>
      </c>
      <c r="C16" s="72" t="s">
        <v>401</v>
      </c>
      <c r="D16" s="73">
        <v>0</v>
      </c>
      <c r="E16" s="74">
        <v>427552</v>
      </c>
      <c r="F16" s="74">
        <v>190775540</v>
      </c>
      <c r="G16" s="74">
        <v>8409000</v>
      </c>
      <c r="H16" s="75">
        <v>199612092</v>
      </c>
      <c r="I16" s="73">
        <v>0</v>
      </c>
      <c r="J16" s="74">
        <v>995765</v>
      </c>
      <c r="K16" s="74">
        <v>88754541</v>
      </c>
      <c r="L16" s="74">
        <v>8005000</v>
      </c>
      <c r="M16" s="76">
        <v>97755306</v>
      </c>
    </row>
    <row r="17" spans="1:13" ht="14" x14ac:dyDescent="0.3">
      <c r="A17" s="48" t="s">
        <v>0</v>
      </c>
      <c r="B17" s="77" t="s">
        <v>402</v>
      </c>
      <c r="C17" s="78" t="s">
        <v>0</v>
      </c>
      <c r="D17" s="79">
        <f t="shared" ref="D17:M17" si="0">SUM(D9:D16)</f>
        <v>272892850</v>
      </c>
      <c r="E17" s="80">
        <f t="shared" si="0"/>
        <v>846208470</v>
      </c>
      <c r="F17" s="80">
        <f t="shared" si="0"/>
        <v>811691846</v>
      </c>
      <c r="G17" s="80">
        <f t="shared" si="0"/>
        <v>168465000</v>
      </c>
      <c r="H17" s="81">
        <f t="shared" si="0"/>
        <v>2099258166</v>
      </c>
      <c r="I17" s="79">
        <f t="shared" si="0"/>
        <v>266598140</v>
      </c>
      <c r="J17" s="80">
        <f t="shared" si="0"/>
        <v>880545305</v>
      </c>
      <c r="K17" s="80">
        <f t="shared" si="0"/>
        <v>755577404</v>
      </c>
      <c r="L17" s="80">
        <f t="shared" si="0"/>
        <v>132949000</v>
      </c>
      <c r="M17" s="82">
        <f t="shared" si="0"/>
        <v>2035669849</v>
      </c>
    </row>
    <row r="18" spans="1:13" ht="13" x14ac:dyDescent="0.3">
      <c r="A18" s="47" t="s">
        <v>53</v>
      </c>
      <c r="B18" s="71" t="s">
        <v>403</v>
      </c>
      <c r="C18" s="72" t="s">
        <v>404</v>
      </c>
      <c r="D18" s="73">
        <v>295728673</v>
      </c>
      <c r="E18" s="74">
        <v>76336446</v>
      </c>
      <c r="F18" s="74">
        <v>195124631</v>
      </c>
      <c r="G18" s="74">
        <v>593000</v>
      </c>
      <c r="H18" s="75">
        <v>567782750</v>
      </c>
      <c r="I18" s="73">
        <v>28374245</v>
      </c>
      <c r="J18" s="74">
        <v>72836952</v>
      </c>
      <c r="K18" s="74">
        <v>102214148</v>
      </c>
      <c r="L18" s="74">
        <v>4008000</v>
      </c>
      <c r="M18" s="76">
        <v>207433345</v>
      </c>
    </row>
    <row r="19" spans="1:13" ht="13" x14ac:dyDescent="0.3">
      <c r="A19" s="47" t="s">
        <v>53</v>
      </c>
      <c r="B19" s="71" t="s">
        <v>405</v>
      </c>
      <c r="C19" s="72" t="s">
        <v>406</v>
      </c>
      <c r="D19" s="73">
        <v>374226059</v>
      </c>
      <c r="E19" s="74">
        <v>584505812</v>
      </c>
      <c r="F19" s="74">
        <v>294004239</v>
      </c>
      <c r="G19" s="74">
        <v>33035000</v>
      </c>
      <c r="H19" s="75">
        <v>1285771110</v>
      </c>
      <c r="I19" s="73">
        <v>346817808</v>
      </c>
      <c r="J19" s="74">
        <v>572128190</v>
      </c>
      <c r="K19" s="74">
        <v>249476857</v>
      </c>
      <c r="L19" s="74">
        <v>34958000</v>
      </c>
      <c r="M19" s="76">
        <v>1203380855</v>
      </c>
    </row>
    <row r="20" spans="1:13" ht="13" x14ac:dyDescent="0.3">
      <c r="A20" s="47" t="s">
        <v>53</v>
      </c>
      <c r="B20" s="71" t="s">
        <v>407</v>
      </c>
      <c r="C20" s="72" t="s">
        <v>408</v>
      </c>
      <c r="D20" s="73">
        <v>175984193</v>
      </c>
      <c r="E20" s="74">
        <v>335017908</v>
      </c>
      <c r="F20" s="74">
        <v>81861915</v>
      </c>
      <c r="G20" s="74">
        <v>42423000</v>
      </c>
      <c r="H20" s="75">
        <v>635287016</v>
      </c>
      <c r="I20" s="73">
        <v>168503295</v>
      </c>
      <c r="J20" s="74">
        <v>305802408</v>
      </c>
      <c r="K20" s="74">
        <v>-11306106</v>
      </c>
      <c r="L20" s="74">
        <v>45094000</v>
      </c>
      <c r="M20" s="76">
        <v>508093597</v>
      </c>
    </row>
    <row r="21" spans="1:13" ht="13" x14ac:dyDescent="0.3">
      <c r="A21" s="47" t="s">
        <v>53</v>
      </c>
      <c r="B21" s="71" t="s">
        <v>409</v>
      </c>
      <c r="C21" s="72" t="s">
        <v>410</v>
      </c>
      <c r="D21" s="73">
        <v>26895948</v>
      </c>
      <c r="E21" s="74">
        <v>35651313</v>
      </c>
      <c r="F21" s="74">
        <v>15998549</v>
      </c>
      <c r="G21" s="74">
        <v>29470000</v>
      </c>
      <c r="H21" s="75">
        <v>108015810</v>
      </c>
      <c r="I21" s="73">
        <v>17906080</v>
      </c>
      <c r="J21" s="74">
        <v>25112327</v>
      </c>
      <c r="K21" s="74">
        <v>-11075801</v>
      </c>
      <c r="L21" s="74">
        <v>23555000</v>
      </c>
      <c r="M21" s="76">
        <v>55497606</v>
      </c>
    </row>
    <row r="22" spans="1:13" ht="13" x14ac:dyDescent="0.3">
      <c r="A22" s="47" t="s">
        <v>53</v>
      </c>
      <c r="B22" s="71" t="s">
        <v>411</v>
      </c>
      <c r="C22" s="72" t="s">
        <v>412</v>
      </c>
      <c r="D22" s="73">
        <v>29073971</v>
      </c>
      <c r="E22" s="74">
        <v>49653278</v>
      </c>
      <c r="F22" s="74">
        <v>160944903</v>
      </c>
      <c r="G22" s="74">
        <v>48247000</v>
      </c>
      <c r="H22" s="75">
        <v>287919152</v>
      </c>
      <c r="I22" s="73">
        <v>16455816</v>
      </c>
      <c r="J22" s="74">
        <v>38676026</v>
      </c>
      <c r="K22" s="74">
        <v>177215924</v>
      </c>
      <c r="L22" s="74">
        <v>33916000</v>
      </c>
      <c r="M22" s="76">
        <v>266263766</v>
      </c>
    </row>
    <row r="23" spans="1:13" ht="13" x14ac:dyDescent="0.3">
      <c r="A23" s="47" t="s">
        <v>53</v>
      </c>
      <c r="B23" s="71" t="s">
        <v>413</v>
      </c>
      <c r="C23" s="72" t="s">
        <v>414</v>
      </c>
      <c r="D23" s="73">
        <v>30340019</v>
      </c>
      <c r="E23" s="74">
        <v>19448761</v>
      </c>
      <c r="F23" s="74">
        <v>159483076</v>
      </c>
      <c r="G23" s="74">
        <v>4510000</v>
      </c>
      <c r="H23" s="75">
        <v>213781856</v>
      </c>
      <c r="I23" s="73">
        <v>16927805</v>
      </c>
      <c r="J23" s="74">
        <v>29792292</v>
      </c>
      <c r="K23" s="74">
        <v>152800751</v>
      </c>
      <c r="L23" s="74">
        <v>947000</v>
      </c>
      <c r="M23" s="76">
        <v>200467848</v>
      </c>
    </row>
    <row r="24" spans="1:13" ht="13" x14ac:dyDescent="0.3">
      <c r="A24" s="47" t="s">
        <v>68</v>
      </c>
      <c r="B24" s="71" t="s">
        <v>415</v>
      </c>
      <c r="C24" s="72" t="s">
        <v>416</v>
      </c>
      <c r="D24" s="73">
        <v>0</v>
      </c>
      <c r="E24" s="74">
        <v>0</v>
      </c>
      <c r="F24" s="74">
        <v>167384187</v>
      </c>
      <c r="G24" s="74">
        <v>1479000</v>
      </c>
      <c r="H24" s="75">
        <v>168863187</v>
      </c>
      <c r="I24" s="73">
        <v>0</v>
      </c>
      <c r="J24" s="74">
        <v>0</v>
      </c>
      <c r="K24" s="74">
        <v>122640794</v>
      </c>
      <c r="L24" s="74">
        <v>5045000</v>
      </c>
      <c r="M24" s="76">
        <v>127685794</v>
      </c>
    </row>
    <row r="25" spans="1:13" ht="14" x14ac:dyDescent="0.3">
      <c r="A25" s="48" t="s">
        <v>0</v>
      </c>
      <c r="B25" s="77" t="s">
        <v>417</v>
      </c>
      <c r="C25" s="78" t="s">
        <v>0</v>
      </c>
      <c r="D25" s="79">
        <f t="shared" ref="D25:M25" si="1">SUM(D18:D24)</f>
        <v>932248863</v>
      </c>
      <c r="E25" s="80">
        <f t="shared" si="1"/>
        <v>1100613518</v>
      </c>
      <c r="F25" s="80">
        <f t="shared" si="1"/>
        <v>1074801500</v>
      </c>
      <c r="G25" s="80">
        <f t="shared" si="1"/>
        <v>159757000</v>
      </c>
      <c r="H25" s="81">
        <f t="shared" si="1"/>
        <v>3267420881</v>
      </c>
      <c r="I25" s="79">
        <f t="shared" si="1"/>
        <v>594985049</v>
      </c>
      <c r="J25" s="80">
        <f t="shared" si="1"/>
        <v>1044348195</v>
      </c>
      <c r="K25" s="80">
        <f t="shared" si="1"/>
        <v>781966567</v>
      </c>
      <c r="L25" s="80">
        <f t="shared" si="1"/>
        <v>147523000</v>
      </c>
      <c r="M25" s="82">
        <f t="shared" si="1"/>
        <v>2568822811</v>
      </c>
    </row>
    <row r="26" spans="1:13" ht="13" x14ac:dyDescent="0.3">
      <c r="A26" s="47" t="s">
        <v>53</v>
      </c>
      <c r="B26" s="71" t="s">
        <v>418</v>
      </c>
      <c r="C26" s="72" t="s">
        <v>419</v>
      </c>
      <c r="D26" s="73">
        <v>34786582</v>
      </c>
      <c r="E26" s="74">
        <v>106621968</v>
      </c>
      <c r="F26" s="74">
        <v>68770144</v>
      </c>
      <c r="G26" s="74">
        <v>13145000</v>
      </c>
      <c r="H26" s="75">
        <v>223323694</v>
      </c>
      <c r="I26" s="73">
        <v>39476076</v>
      </c>
      <c r="J26" s="74">
        <v>93743979</v>
      </c>
      <c r="K26" s="74">
        <v>37265580</v>
      </c>
      <c r="L26" s="74">
        <v>37058000</v>
      </c>
      <c r="M26" s="76">
        <v>207543635</v>
      </c>
    </row>
    <row r="27" spans="1:13" ht="13" x14ac:dyDescent="0.3">
      <c r="A27" s="47" t="s">
        <v>53</v>
      </c>
      <c r="B27" s="71" t="s">
        <v>420</v>
      </c>
      <c r="C27" s="72" t="s">
        <v>421</v>
      </c>
      <c r="D27" s="73">
        <v>33874170</v>
      </c>
      <c r="E27" s="74">
        <v>70734868</v>
      </c>
      <c r="F27" s="74">
        <v>196591029</v>
      </c>
      <c r="G27" s="74">
        <v>39104000</v>
      </c>
      <c r="H27" s="75">
        <v>340304067</v>
      </c>
      <c r="I27" s="73">
        <v>31728280</v>
      </c>
      <c r="J27" s="74">
        <v>66915963</v>
      </c>
      <c r="K27" s="74">
        <v>193917248</v>
      </c>
      <c r="L27" s="74">
        <v>26694000</v>
      </c>
      <c r="M27" s="76">
        <v>319255491</v>
      </c>
    </row>
    <row r="28" spans="1:13" ht="13" x14ac:dyDescent="0.3">
      <c r="A28" s="47" t="s">
        <v>53</v>
      </c>
      <c r="B28" s="71" t="s">
        <v>422</v>
      </c>
      <c r="C28" s="72" t="s">
        <v>423</v>
      </c>
      <c r="D28" s="73">
        <v>66177966</v>
      </c>
      <c r="E28" s="74">
        <v>27023266</v>
      </c>
      <c r="F28" s="74">
        <v>333603283</v>
      </c>
      <c r="G28" s="74">
        <v>22899000</v>
      </c>
      <c r="H28" s="75">
        <v>449703515</v>
      </c>
      <c r="I28" s="73">
        <v>66169468</v>
      </c>
      <c r="J28" s="74">
        <v>24663384</v>
      </c>
      <c r="K28" s="74">
        <v>277238331</v>
      </c>
      <c r="L28" s="74">
        <v>41787000</v>
      </c>
      <c r="M28" s="76">
        <v>409858183</v>
      </c>
    </row>
    <row r="29" spans="1:13" ht="13" x14ac:dyDescent="0.3">
      <c r="A29" s="47" t="s">
        <v>53</v>
      </c>
      <c r="B29" s="71" t="s">
        <v>424</v>
      </c>
      <c r="C29" s="72" t="s">
        <v>425</v>
      </c>
      <c r="D29" s="73">
        <v>275991923</v>
      </c>
      <c r="E29" s="74">
        <v>515780724</v>
      </c>
      <c r="F29" s="74">
        <v>316459684</v>
      </c>
      <c r="G29" s="74">
        <v>32781000</v>
      </c>
      <c r="H29" s="75">
        <v>1141013331</v>
      </c>
      <c r="I29" s="73">
        <v>247990439</v>
      </c>
      <c r="J29" s="74">
        <v>477486480</v>
      </c>
      <c r="K29" s="74">
        <v>294390421</v>
      </c>
      <c r="L29" s="74">
        <v>34871000</v>
      </c>
      <c r="M29" s="76">
        <v>1054738340</v>
      </c>
    </row>
    <row r="30" spans="1:13" ht="13" x14ac:dyDescent="0.3">
      <c r="A30" s="47" t="s">
        <v>68</v>
      </c>
      <c r="B30" s="71" t="s">
        <v>426</v>
      </c>
      <c r="C30" s="72" t="s">
        <v>427</v>
      </c>
      <c r="D30" s="73">
        <v>0</v>
      </c>
      <c r="E30" s="74">
        <v>0</v>
      </c>
      <c r="F30" s="74">
        <v>76675498</v>
      </c>
      <c r="G30" s="74">
        <v>2405000</v>
      </c>
      <c r="H30" s="75">
        <v>79080498</v>
      </c>
      <c r="I30" s="73">
        <v>0</v>
      </c>
      <c r="J30" s="74">
        <v>0</v>
      </c>
      <c r="K30" s="74">
        <v>72441567</v>
      </c>
      <c r="L30" s="74">
        <v>3173000</v>
      </c>
      <c r="M30" s="76">
        <v>75614567</v>
      </c>
    </row>
    <row r="31" spans="1:13" ht="14" x14ac:dyDescent="0.3">
      <c r="A31" s="48" t="s">
        <v>0</v>
      </c>
      <c r="B31" s="77" t="s">
        <v>428</v>
      </c>
      <c r="C31" s="78" t="s">
        <v>0</v>
      </c>
      <c r="D31" s="79">
        <f t="shared" ref="D31:M31" si="2">SUM(D26:D30)</f>
        <v>410830641</v>
      </c>
      <c r="E31" s="80">
        <f t="shared" si="2"/>
        <v>720160826</v>
      </c>
      <c r="F31" s="80">
        <f t="shared" si="2"/>
        <v>992099638</v>
      </c>
      <c r="G31" s="80">
        <f t="shared" si="2"/>
        <v>110334000</v>
      </c>
      <c r="H31" s="81">
        <f t="shared" si="2"/>
        <v>2233425105</v>
      </c>
      <c r="I31" s="79">
        <f t="shared" si="2"/>
        <v>385364263</v>
      </c>
      <c r="J31" s="80">
        <f t="shared" si="2"/>
        <v>662809806</v>
      </c>
      <c r="K31" s="80">
        <f t="shared" si="2"/>
        <v>875253147</v>
      </c>
      <c r="L31" s="80">
        <f t="shared" si="2"/>
        <v>143583000</v>
      </c>
      <c r="M31" s="82">
        <f t="shared" si="2"/>
        <v>2067010216</v>
      </c>
    </row>
    <row r="32" spans="1:13" ht="14" x14ac:dyDescent="0.3">
      <c r="A32" s="49" t="s">
        <v>0</v>
      </c>
      <c r="B32" s="83" t="s">
        <v>429</v>
      </c>
      <c r="C32" s="84" t="s">
        <v>0</v>
      </c>
      <c r="D32" s="85">
        <f t="shared" ref="D32:M32" si="3">SUM(D9:D16,D18:D24,D26:D30)</f>
        <v>1615972354</v>
      </c>
      <c r="E32" s="86">
        <f t="shared" si="3"/>
        <v>2666982814</v>
      </c>
      <c r="F32" s="86">
        <f t="shared" si="3"/>
        <v>2878592984</v>
      </c>
      <c r="G32" s="86">
        <f t="shared" si="3"/>
        <v>438556000</v>
      </c>
      <c r="H32" s="87">
        <f t="shared" si="3"/>
        <v>7600104152</v>
      </c>
      <c r="I32" s="85">
        <f t="shared" si="3"/>
        <v>1246947452</v>
      </c>
      <c r="J32" s="86">
        <f t="shared" si="3"/>
        <v>2587703306</v>
      </c>
      <c r="K32" s="86">
        <f t="shared" si="3"/>
        <v>2412797118</v>
      </c>
      <c r="L32" s="86">
        <f t="shared" si="3"/>
        <v>424055000</v>
      </c>
      <c r="M32" s="88">
        <f t="shared" si="3"/>
        <v>6671502876</v>
      </c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430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431</v>
      </c>
      <c r="C9" s="72" t="s">
        <v>432</v>
      </c>
      <c r="D9" s="73">
        <v>9993177</v>
      </c>
      <c r="E9" s="74">
        <v>5789102</v>
      </c>
      <c r="F9" s="74">
        <v>55180075</v>
      </c>
      <c r="G9" s="74">
        <v>10465000</v>
      </c>
      <c r="H9" s="75">
        <v>81427354</v>
      </c>
      <c r="I9" s="73">
        <v>13241079</v>
      </c>
      <c r="J9" s="74">
        <v>8290945</v>
      </c>
      <c r="K9" s="74">
        <v>45579903</v>
      </c>
      <c r="L9" s="74">
        <v>8369000</v>
      </c>
      <c r="M9" s="76">
        <v>75480927</v>
      </c>
    </row>
    <row r="10" spans="1:13" ht="13" x14ac:dyDescent="0.3">
      <c r="A10" s="47" t="s">
        <v>53</v>
      </c>
      <c r="B10" s="71" t="s">
        <v>433</v>
      </c>
      <c r="C10" s="72" t="s">
        <v>434</v>
      </c>
      <c r="D10" s="73">
        <v>16563323</v>
      </c>
      <c r="E10" s="74">
        <v>77455861</v>
      </c>
      <c r="F10" s="74">
        <v>73676841</v>
      </c>
      <c r="G10" s="74">
        <v>7852000</v>
      </c>
      <c r="H10" s="75">
        <v>175548025</v>
      </c>
      <c r="I10" s="73">
        <v>10415992</v>
      </c>
      <c r="J10" s="74">
        <v>55178843</v>
      </c>
      <c r="K10" s="74">
        <v>14415299</v>
      </c>
      <c r="L10" s="74">
        <v>54094000</v>
      </c>
      <c r="M10" s="76">
        <v>134104134</v>
      </c>
    </row>
    <row r="11" spans="1:13" ht="13" x14ac:dyDescent="0.3">
      <c r="A11" s="47" t="s">
        <v>53</v>
      </c>
      <c r="B11" s="71" t="s">
        <v>435</v>
      </c>
      <c r="C11" s="72" t="s">
        <v>436</v>
      </c>
      <c r="D11" s="73">
        <v>30209504</v>
      </c>
      <c r="E11" s="74">
        <v>52525311</v>
      </c>
      <c r="F11" s="74">
        <v>38749247</v>
      </c>
      <c r="G11" s="74">
        <v>2491000</v>
      </c>
      <c r="H11" s="75">
        <v>123975062</v>
      </c>
      <c r="I11" s="73">
        <v>39252958</v>
      </c>
      <c r="J11" s="74">
        <v>97812747</v>
      </c>
      <c r="K11" s="74">
        <v>56091804</v>
      </c>
      <c r="L11" s="74">
        <v>1365000</v>
      </c>
      <c r="M11" s="76">
        <v>194522509</v>
      </c>
    </row>
    <row r="12" spans="1:13" ht="13" x14ac:dyDescent="0.3">
      <c r="A12" s="47" t="s">
        <v>68</v>
      </c>
      <c r="B12" s="71" t="s">
        <v>437</v>
      </c>
      <c r="C12" s="72" t="s">
        <v>438</v>
      </c>
      <c r="D12" s="73">
        <v>0</v>
      </c>
      <c r="E12" s="74">
        <v>0</v>
      </c>
      <c r="F12" s="74">
        <v>29094479</v>
      </c>
      <c r="G12" s="74">
        <v>2697000</v>
      </c>
      <c r="H12" s="75">
        <v>31791479</v>
      </c>
      <c r="I12" s="73">
        <v>0</v>
      </c>
      <c r="J12" s="74">
        <v>0</v>
      </c>
      <c r="K12" s="74">
        <v>27214533</v>
      </c>
      <c r="L12" s="74">
        <v>3657000</v>
      </c>
      <c r="M12" s="76">
        <v>30871533</v>
      </c>
    </row>
    <row r="13" spans="1:13" ht="14" x14ac:dyDescent="0.3">
      <c r="A13" s="48" t="s">
        <v>0</v>
      </c>
      <c r="B13" s="77" t="s">
        <v>439</v>
      </c>
      <c r="C13" s="78" t="s">
        <v>0</v>
      </c>
      <c r="D13" s="79">
        <f t="shared" ref="D13:M13" si="0">SUM(D9:D12)</f>
        <v>56766004</v>
      </c>
      <c r="E13" s="80">
        <f t="shared" si="0"/>
        <v>135770274</v>
      </c>
      <c r="F13" s="80">
        <f t="shared" si="0"/>
        <v>196700642</v>
      </c>
      <c r="G13" s="80">
        <f t="shared" si="0"/>
        <v>23505000</v>
      </c>
      <c r="H13" s="81">
        <f t="shared" si="0"/>
        <v>412741920</v>
      </c>
      <c r="I13" s="79">
        <f t="shared" si="0"/>
        <v>62910029</v>
      </c>
      <c r="J13" s="80">
        <f t="shared" si="0"/>
        <v>161282535</v>
      </c>
      <c r="K13" s="80">
        <f t="shared" si="0"/>
        <v>143301539</v>
      </c>
      <c r="L13" s="80">
        <f t="shared" si="0"/>
        <v>67485000</v>
      </c>
      <c r="M13" s="82">
        <f t="shared" si="0"/>
        <v>434979103</v>
      </c>
    </row>
    <row r="14" spans="1:13" ht="13" x14ac:dyDescent="0.3">
      <c r="A14" s="47" t="s">
        <v>53</v>
      </c>
      <c r="B14" s="71" t="s">
        <v>440</v>
      </c>
      <c r="C14" s="72" t="s">
        <v>441</v>
      </c>
      <c r="D14" s="73">
        <v>4570490</v>
      </c>
      <c r="E14" s="74">
        <v>8660254</v>
      </c>
      <c r="F14" s="74">
        <v>12071184</v>
      </c>
      <c r="G14" s="74">
        <v>404000</v>
      </c>
      <c r="H14" s="75">
        <v>25705928</v>
      </c>
      <c r="I14" s="73">
        <v>2439443</v>
      </c>
      <c r="J14" s="74">
        <v>7511887</v>
      </c>
      <c r="K14" s="74">
        <v>11102859</v>
      </c>
      <c r="L14" s="74">
        <v>199000</v>
      </c>
      <c r="M14" s="76">
        <v>21253189</v>
      </c>
    </row>
    <row r="15" spans="1:13" ht="13" x14ac:dyDescent="0.3">
      <c r="A15" s="47" t="s">
        <v>53</v>
      </c>
      <c r="B15" s="71" t="s">
        <v>442</v>
      </c>
      <c r="C15" s="72" t="s">
        <v>443</v>
      </c>
      <c r="D15" s="73">
        <v>15158658</v>
      </c>
      <c r="E15" s="74">
        <v>71906280</v>
      </c>
      <c r="F15" s="74">
        <v>48685428</v>
      </c>
      <c r="G15" s="74">
        <v>2481000</v>
      </c>
      <c r="H15" s="75">
        <v>138231366</v>
      </c>
      <c r="I15" s="73">
        <v>2296365</v>
      </c>
      <c r="J15" s="74">
        <v>15052124</v>
      </c>
      <c r="K15" s="74">
        <v>287416890</v>
      </c>
      <c r="L15" s="74">
        <v>1029000</v>
      </c>
      <c r="M15" s="76">
        <v>305794379</v>
      </c>
    </row>
    <row r="16" spans="1:13" ht="13" x14ac:dyDescent="0.3">
      <c r="A16" s="47" t="s">
        <v>53</v>
      </c>
      <c r="B16" s="71" t="s">
        <v>444</v>
      </c>
      <c r="C16" s="72" t="s">
        <v>445</v>
      </c>
      <c r="D16" s="73">
        <v>3027848</v>
      </c>
      <c r="E16" s="74">
        <v>4665219</v>
      </c>
      <c r="F16" s="74">
        <v>13273961</v>
      </c>
      <c r="G16" s="74">
        <v>0</v>
      </c>
      <c r="H16" s="75">
        <v>20967028</v>
      </c>
      <c r="I16" s="73">
        <v>1830238</v>
      </c>
      <c r="J16" s="74">
        <v>3922107</v>
      </c>
      <c r="K16" s="74">
        <v>13149886</v>
      </c>
      <c r="L16" s="74">
        <v>360000</v>
      </c>
      <c r="M16" s="76">
        <v>19262231</v>
      </c>
    </row>
    <row r="17" spans="1:13" ht="13" x14ac:dyDescent="0.3">
      <c r="A17" s="47" t="s">
        <v>53</v>
      </c>
      <c r="B17" s="71" t="s">
        <v>446</v>
      </c>
      <c r="C17" s="72" t="s">
        <v>447</v>
      </c>
      <c r="D17" s="73">
        <v>-70335</v>
      </c>
      <c r="E17" s="74">
        <v>16260797</v>
      </c>
      <c r="F17" s="74">
        <v>12046735</v>
      </c>
      <c r="G17" s="74">
        <v>906000</v>
      </c>
      <c r="H17" s="75">
        <v>29143197</v>
      </c>
      <c r="I17" s="73">
        <v>0</v>
      </c>
      <c r="J17" s="74">
        <v>10815986</v>
      </c>
      <c r="K17" s="74">
        <v>26992545</v>
      </c>
      <c r="L17" s="74">
        <v>4149000</v>
      </c>
      <c r="M17" s="76">
        <v>41957531</v>
      </c>
    </row>
    <row r="18" spans="1:13" ht="13" x14ac:dyDescent="0.3">
      <c r="A18" s="47" t="s">
        <v>53</v>
      </c>
      <c r="B18" s="71" t="s">
        <v>448</v>
      </c>
      <c r="C18" s="72" t="s">
        <v>449</v>
      </c>
      <c r="D18" s="73">
        <v>1742700</v>
      </c>
      <c r="E18" s="74">
        <v>7917028</v>
      </c>
      <c r="F18" s="74">
        <v>8734567</v>
      </c>
      <c r="G18" s="74">
        <v>6912000</v>
      </c>
      <c r="H18" s="75">
        <v>25306295</v>
      </c>
      <c r="I18" s="73">
        <v>1737664</v>
      </c>
      <c r="J18" s="74">
        <v>7090947</v>
      </c>
      <c r="K18" s="74">
        <v>9741706</v>
      </c>
      <c r="L18" s="74">
        <v>751000</v>
      </c>
      <c r="M18" s="76">
        <v>19321317</v>
      </c>
    </row>
    <row r="19" spans="1:13" ht="13" x14ac:dyDescent="0.3">
      <c r="A19" s="47" t="s">
        <v>53</v>
      </c>
      <c r="B19" s="71" t="s">
        <v>450</v>
      </c>
      <c r="C19" s="72" t="s">
        <v>451</v>
      </c>
      <c r="D19" s="73">
        <v>0</v>
      </c>
      <c r="E19" s="74">
        <v>9444412</v>
      </c>
      <c r="F19" s="74">
        <v>24512030</v>
      </c>
      <c r="G19" s="74">
        <v>2350000</v>
      </c>
      <c r="H19" s="75">
        <v>36306442</v>
      </c>
      <c r="I19" s="73">
        <v>0</v>
      </c>
      <c r="J19" s="74">
        <v>7631318</v>
      </c>
      <c r="K19" s="74">
        <v>31244915</v>
      </c>
      <c r="L19" s="74">
        <v>2500000</v>
      </c>
      <c r="M19" s="76">
        <v>41376233</v>
      </c>
    </row>
    <row r="20" spans="1:13" ht="13" x14ac:dyDescent="0.3">
      <c r="A20" s="47" t="s">
        <v>68</v>
      </c>
      <c r="B20" s="71" t="s">
        <v>452</v>
      </c>
      <c r="C20" s="72" t="s">
        <v>453</v>
      </c>
      <c r="D20" s="73">
        <v>0</v>
      </c>
      <c r="E20" s="74">
        <v>0</v>
      </c>
      <c r="F20" s="74">
        <v>15682474</v>
      </c>
      <c r="G20" s="74">
        <v>1021000</v>
      </c>
      <c r="H20" s="75">
        <v>16703474</v>
      </c>
      <c r="I20" s="73">
        <v>0</v>
      </c>
      <c r="J20" s="74">
        <v>0</v>
      </c>
      <c r="K20" s="74">
        <v>17406614</v>
      </c>
      <c r="L20" s="74">
        <v>1338000</v>
      </c>
      <c r="M20" s="76">
        <v>18744614</v>
      </c>
    </row>
    <row r="21" spans="1:13" ht="14" x14ac:dyDescent="0.3">
      <c r="A21" s="48" t="s">
        <v>0</v>
      </c>
      <c r="B21" s="77" t="s">
        <v>454</v>
      </c>
      <c r="C21" s="78" t="s">
        <v>0</v>
      </c>
      <c r="D21" s="79">
        <f t="shared" ref="D21:M21" si="1">SUM(D14:D20)</f>
        <v>24429361</v>
      </c>
      <c r="E21" s="80">
        <f t="shared" si="1"/>
        <v>118853990</v>
      </c>
      <c r="F21" s="80">
        <f t="shared" si="1"/>
        <v>135006379</v>
      </c>
      <c r="G21" s="80">
        <f t="shared" si="1"/>
        <v>14074000</v>
      </c>
      <c r="H21" s="81">
        <f t="shared" si="1"/>
        <v>292363730</v>
      </c>
      <c r="I21" s="79">
        <f t="shared" si="1"/>
        <v>8303710</v>
      </c>
      <c r="J21" s="80">
        <f t="shared" si="1"/>
        <v>52024369</v>
      </c>
      <c r="K21" s="80">
        <f t="shared" si="1"/>
        <v>397055415</v>
      </c>
      <c r="L21" s="80">
        <f t="shared" si="1"/>
        <v>10326000</v>
      </c>
      <c r="M21" s="82">
        <f t="shared" si="1"/>
        <v>467709494</v>
      </c>
    </row>
    <row r="22" spans="1:13" ht="13" x14ac:dyDescent="0.3">
      <c r="A22" s="47" t="s">
        <v>53</v>
      </c>
      <c r="B22" s="71" t="s">
        <v>455</v>
      </c>
      <c r="C22" s="72" t="s">
        <v>456</v>
      </c>
      <c r="D22" s="73">
        <v>4372446</v>
      </c>
      <c r="E22" s="74">
        <v>12684926</v>
      </c>
      <c r="F22" s="74">
        <v>14891091</v>
      </c>
      <c r="G22" s="74">
        <v>4887000</v>
      </c>
      <c r="H22" s="75">
        <v>36835463</v>
      </c>
      <c r="I22" s="73">
        <v>5133228</v>
      </c>
      <c r="J22" s="74">
        <v>8013859</v>
      </c>
      <c r="K22" s="74">
        <v>-7321422</v>
      </c>
      <c r="L22" s="74">
        <v>10360000</v>
      </c>
      <c r="M22" s="76">
        <v>16185665</v>
      </c>
    </row>
    <row r="23" spans="1:13" ht="13" x14ac:dyDescent="0.3">
      <c r="A23" s="47" t="s">
        <v>53</v>
      </c>
      <c r="B23" s="71" t="s">
        <v>457</v>
      </c>
      <c r="C23" s="72" t="s">
        <v>458</v>
      </c>
      <c r="D23" s="73">
        <v>3881554</v>
      </c>
      <c r="E23" s="74">
        <v>25275567</v>
      </c>
      <c r="F23" s="74">
        <v>18684935</v>
      </c>
      <c r="G23" s="74">
        <v>11897000</v>
      </c>
      <c r="H23" s="75">
        <v>59739056</v>
      </c>
      <c r="I23" s="73">
        <v>3598559</v>
      </c>
      <c r="J23" s="74">
        <v>20610172</v>
      </c>
      <c r="K23" s="74">
        <v>31080925</v>
      </c>
      <c r="L23" s="74">
        <v>360000</v>
      </c>
      <c r="M23" s="76">
        <v>55649656</v>
      </c>
    </row>
    <row r="24" spans="1:13" ht="13" x14ac:dyDescent="0.3">
      <c r="A24" s="47" t="s">
        <v>53</v>
      </c>
      <c r="B24" s="71" t="s">
        <v>459</v>
      </c>
      <c r="C24" s="72" t="s">
        <v>460</v>
      </c>
      <c r="D24" s="73">
        <v>7008082</v>
      </c>
      <c r="E24" s="74">
        <v>20218820</v>
      </c>
      <c r="F24" s="74">
        <v>30438941</v>
      </c>
      <c r="G24" s="74">
        <v>0</v>
      </c>
      <c r="H24" s="75">
        <v>57665843</v>
      </c>
      <c r="I24" s="73">
        <v>6416532</v>
      </c>
      <c r="J24" s="74">
        <v>14352643</v>
      </c>
      <c r="K24" s="74">
        <v>4471633</v>
      </c>
      <c r="L24" s="74">
        <v>10847000</v>
      </c>
      <c r="M24" s="76">
        <v>36087808</v>
      </c>
    </row>
    <row r="25" spans="1:13" ht="13" x14ac:dyDescent="0.3">
      <c r="A25" s="47" t="s">
        <v>53</v>
      </c>
      <c r="B25" s="71" t="s">
        <v>461</v>
      </c>
      <c r="C25" s="72" t="s">
        <v>462</v>
      </c>
      <c r="D25" s="73">
        <v>311379</v>
      </c>
      <c r="E25" s="74">
        <v>8930716</v>
      </c>
      <c r="F25" s="74">
        <v>9652407</v>
      </c>
      <c r="G25" s="74">
        <v>525000</v>
      </c>
      <c r="H25" s="75">
        <v>19419502</v>
      </c>
      <c r="I25" s="73">
        <v>679030</v>
      </c>
      <c r="J25" s="74">
        <v>2945019</v>
      </c>
      <c r="K25" s="74">
        <v>-272029</v>
      </c>
      <c r="L25" s="74">
        <v>360000</v>
      </c>
      <c r="M25" s="76">
        <v>3712020</v>
      </c>
    </row>
    <row r="26" spans="1:13" ht="13" x14ac:dyDescent="0.3">
      <c r="A26" s="47" t="s">
        <v>53</v>
      </c>
      <c r="B26" s="71" t="s">
        <v>463</v>
      </c>
      <c r="C26" s="72" t="s">
        <v>464</v>
      </c>
      <c r="D26" s="73">
        <v>1660162</v>
      </c>
      <c r="E26" s="74">
        <v>7469254</v>
      </c>
      <c r="F26" s="74">
        <v>-549783</v>
      </c>
      <c r="G26" s="74">
        <v>2220000</v>
      </c>
      <c r="H26" s="75">
        <v>10799633</v>
      </c>
      <c r="I26" s="73">
        <v>2748772</v>
      </c>
      <c r="J26" s="74">
        <v>6260360</v>
      </c>
      <c r="K26" s="74">
        <v>116937</v>
      </c>
      <c r="L26" s="74">
        <v>2449000</v>
      </c>
      <c r="M26" s="76">
        <v>11575069</v>
      </c>
    </row>
    <row r="27" spans="1:13" ht="13" x14ac:dyDescent="0.3">
      <c r="A27" s="47" t="s">
        <v>53</v>
      </c>
      <c r="B27" s="71" t="s">
        <v>465</v>
      </c>
      <c r="C27" s="72" t="s">
        <v>466</v>
      </c>
      <c r="D27" s="73">
        <v>425861</v>
      </c>
      <c r="E27" s="74">
        <v>46921</v>
      </c>
      <c r="F27" s="74">
        <v>-1133080</v>
      </c>
      <c r="G27" s="74">
        <v>2068000</v>
      </c>
      <c r="H27" s="75">
        <v>1407702</v>
      </c>
      <c r="I27" s="73">
        <v>1425170</v>
      </c>
      <c r="J27" s="74">
        <v>9431396</v>
      </c>
      <c r="K27" s="74">
        <v>9614327</v>
      </c>
      <c r="L27" s="74">
        <v>1200000</v>
      </c>
      <c r="M27" s="76">
        <v>21670893</v>
      </c>
    </row>
    <row r="28" spans="1:13" ht="13" x14ac:dyDescent="0.3">
      <c r="A28" s="47" t="s">
        <v>53</v>
      </c>
      <c r="B28" s="71" t="s">
        <v>467</v>
      </c>
      <c r="C28" s="72" t="s">
        <v>468</v>
      </c>
      <c r="D28" s="73">
        <v>7869026</v>
      </c>
      <c r="E28" s="74">
        <v>13682438</v>
      </c>
      <c r="F28" s="74">
        <v>22475947</v>
      </c>
      <c r="G28" s="74">
        <v>0</v>
      </c>
      <c r="H28" s="75">
        <v>44027411</v>
      </c>
      <c r="I28" s="73">
        <v>6845049</v>
      </c>
      <c r="J28" s="74">
        <v>12890993</v>
      </c>
      <c r="K28" s="74">
        <v>18615387</v>
      </c>
      <c r="L28" s="74">
        <v>2360000</v>
      </c>
      <c r="M28" s="76">
        <v>40711429</v>
      </c>
    </row>
    <row r="29" spans="1:13" ht="13" x14ac:dyDescent="0.3">
      <c r="A29" s="47" t="s">
        <v>53</v>
      </c>
      <c r="B29" s="71" t="s">
        <v>469</v>
      </c>
      <c r="C29" s="72" t="s">
        <v>470</v>
      </c>
      <c r="D29" s="73">
        <v>-456712</v>
      </c>
      <c r="E29" s="74">
        <v>20654687</v>
      </c>
      <c r="F29" s="74">
        <v>18232516</v>
      </c>
      <c r="G29" s="74">
        <v>3692000</v>
      </c>
      <c r="H29" s="75">
        <v>42122491</v>
      </c>
      <c r="I29" s="73">
        <v>2941317</v>
      </c>
      <c r="J29" s="74">
        <v>26636849</v>
      </c>
      <c r="K29" s="74">
        <v>19643942</v>
      </c>
      <c r="L29" s="74">
        <v>1020000</v>
      </c>
      <c r="M29" s="76">
        <v>50242108</v>
      </c>
    </row>
    <row r="30" spans="1:13" ht="13" x14ac:dyDescent="0.3">
      <c r="A30" s="47" t="s">
        <v>68</v>
      </c>
      <c r="B30" s="71" t="s">
        <v>471</v>
      </c>
      <c r="C30" s="72" t="s">
        <v>472</v>
      </c>
      <c r="D30" s="73">
        <v>0</v>
      </c>
      <c r="E30" s="74">
        <v>0</v>
      </c>
      <c r="F30" s="74">
        <v>17670561</v>
      </c>
      <c r="G30" s="74">
        <v>1435000</v>
      </c>
      <c r="H30" s="75">
        <v>19105561</v>
      </c>
      <c r="I30" s="73">
        <v>0</v>
      </c>
      <c r="J30" s="74">
        <v>0</v>
      </c>
      <c r="K30" s="74">
        <v>11388158</v>
      </c>
      <c r="L30" s="74">
        <v>1282000</v>
      </c>
      <c r="M30" s="76">
        <v>12670158</v>
      </c>
    </row>
    <row r="31" spans="1:13" ht="14" x14ac:dyDescent="0.3">
      <c r="A31" s="48" t="s">
        <v>0</v>
      </c>
      <c r="B31" s="77" t="s">
        <v>473</v>
      </c>
      <c r="C31" s="78" t="s">
        <v>0</v>
      </c>
      <c r="D31" s="79">
        <f t="shared" ref="D31:M31" si="2">SUM(D22:D30)</f>
        <v>25071798</v>
      </c>
      <c r="E31" s="80">
        <f t="shared" si="2"/>
        <v>108963329</v>
      </c>
      <c r="F31" s="80">
        <f t="shared" si="2"/>
        <v>130363535</v>
      </c>
      <c r="G31" s="80">
        <f t="shared" si="2"/>
        <v>26724000</v>
      </c>
      <c r="H31" s="81">
        <f t="shared" si="2"/>
        <v>291122662</v>
      </c>
      <c r="I31" s="79">
        <f t="shared" si="2"/>
        <v>29787657</v>
      </c>
      <c r="J31" s="80">
        <f t="shared" si="2"/>
        <v>101141291</v>
      </c>
      <c r="K31" s="80">
        <f t="shared" si="2"/>
        <v>87337858</v>
      </c>
      <c r="L31" s="80">
        <f t="shared" si="2"/>
        <v>30238000</v>
      </c>
      <c r="M31" s="82">
        <f t="shared" si="2"/>
        <v>248504806</v>
      </c>
    </row>
    <row r="32" spans="1:13" ht="13" x14ac:dyDescent="0.3">
      <c r="A32" s="47" t="s">
        <v>53</v>
      </c>
      <c r="B32" s="71" t="s">
        <v>474</v>
      </c>
      <c r="C32" s="72" t="s">
        <v>475</v>
      </c>
      <c r="D32" s="73">
        <v>2966838</v>
      </c>
      <c r="E32" s="74">
        <v>40435480</v>
      </c>
      <c r="F32" s="74">
        <v>5246108</v>
      </c>
      <c r="G32" s="74">
        <v>5725000</v>
      </c>
      <c r="H32" s="75">
        <v>54373426</v>
      </c>
      <c r="I32" s="73">
        <v>3009392</v>
      </c>
      <c r="J32" s="74">
        <v>42288466</v>
      </c>
      <c r="K32" s="74">
        <v>7031764</v>
      </c>
      <c r="L32" s="74">
        <v>2374000</v>
      </c>
      <c r="M32" s="76">
        <v>54703622</v>
      </c>
    </row>
    <row r="33" spans="1:13" ht="13" x14ac:dyDescent="0.3">
      <c r="A33" s="47" t="s">
        <v>53</v>
      </c>
      <c r="B33" s="71" t="s">
        <v>476</v>
      </c>
      <c r="C33" s="72" t="s">
        <v>477</v>
      </c>
      <c r="D33" s="73">
        <v>-53634</v>
      </c>
      <c r="E33" s="74">
        <v>2792306</v>
      </c>
      <c r="F33" s="74">
        <v>9500072</v>
      </c>
      <c r="G33" s="74">
        <v>2000000</v>
      </c>
      <c r="H33" s="75">
        <v>14238744</v>
      </c>
      <c r="I33" s="73">
        <v>44833</v>
      </c>
      <c r="J33" s="74">
        <v>3176987</v>
      </c>
      <c r="K33" s="74">
        <v>11724865</v>
      </c>
      <c r="L33" s="74">
        <v>0</v>
      </c>
      <c r="M33" s="76">
        <v>14946685</v>
      </c>
    </row>
    <row r="34" spans="1:13" ht="13" x14ac:dyDescent="0.3">
      <c r="A34" s="47" t="s">
        <v>53</v>
      </c>
      <c r="B34" s="71" t="s">
        <v>478</v>
      </c>
      <c r="C34" s="72" t="s">
        <v>479</v>
      </c>
      <c r="D34" s="73">
        <v>4583280</v>
      </c>
      <c r="E34" s="74">
        <v>31916319</v>
      </c>
      <c r="F34" s="74">
        <v>18220560</v>
      </c>
      <c r="G34" s="74">
        <v>0</v>
      </c>
      <c r="H34" s="75">
        <v>54720159</v>
      </c>
      <c r="I34" s="73">
        <v>7279894</v>
      </c>
      <c r="J34" s="74">
        <v>26747869</v>
      </c>
      <c r="K34" s="74">
        <v>11410600</v>
      </c>
      <c r="L34" s="74">
        <v>9711000</v>
      </c>
      <c r="M34" s="76">
        <v>55149363</v>
      </c>
    </row>
    <row r="35" spans="1:13" ht="13" x14ac:dyDescent="0.3">
      <c r="A35" s="47" t="s">
        <v>53</v>
      </c>
      <c r="B35" s="71" t="s">
        <v>480</v>
      </c>
      <c r="C35" s="72" t="s">
        <v>481</v>
      </c>
      <c r="D35" s="73">
        <v>4026684</v>
      </c>
      <c r="E35" s="74">
        <v>12744223</v>
      </c>
      <c r="F35" s="74">
        <v>7541894</v>
      </c>
      <c r="G35" s="74">
        <v>4000000</v>
      </c>
      <c r="H35" s="75">
        <v>28312801</v>
      </c>
      <c r="I35" s="73">
        <v>4773724</v>
      </c>
      <c r="J35" s="74">
        <v>19362523</v>
      </c>
      <c r="K35" s="74">
        <v>-26029080</v>
      </c>
      <c r="L35" s="74">
        <v>36678000</v>
      </c>
      <c r="M35" s="76">
        <v>34785167</v>
      </c>
    </row>
    <row r="36" spans="1:13" ht="13" x14ac:dyDescent="0.3">
      <c r="A36" s="47" t="s">
        <v>53</v>
      </c>
      <c r="B36" s="71" t="s">
        <v>482</v>
      </c>
      <c r="C36" s="72" t="s">
        <v>483</v>
      </c>
      <c r="D36" s="73">
        <v>36387851</v>
      </c>
      <c r="E36" s="74">
        <v>192278545</v>
      </c>
      <c r="F36" s="74">
        <v>35886693</v>
      </c>
      <c r="G36" s="74">
        <v>20653000</v>
      </c>
      <c r="H36" s="75">
        <v>285206089</v>
      </c>
      <c r="I36" s="73">
        <v>36185870</v>
      </c>
      <c r="J36" s="74">
        <v>170054751</v>
      </c>
      <c r="K36" s="74">
        <v>69883187</v>
      </c>
      <c r="L36" s="74">
        <v>3977000</v>
      </c>
      <c r="M36" s="76">
        <v>280100808</v>
      </c>
    </row>
    <row r="37" spans="1:13" ht="13" x14ac:dyDescent="0.3">
      <c r="A37" s="47" t="s">
        <v>68</v>
      </c>
      <c r="B37" s="71" t="s">
        <v>484</v>
      </c>
      <c r="C37" s="72" t="s">
        <v>485</v>
      </c>
      <c r="D37" s="73">
        <v>0</v>
      </c>
      <c r="E37" s="74">
        <v>0</v>
      </c>
      <c r="F37" s="74">
        <v>22886835</v>
      </c>
      <c r="G37" s="74">
        <v>889000</v>
      </c>
      <c r="H37" s="75">
        <v>23775835</v>
      </c>
      <c r="I37" s="73">
        <v>0</v>
      </c>
      <c r="J37" s="74">
        <v>0</v>
      </c>
      <c r="K37" s="74">
        <v>23086466</v>
      </c>
      <c r="L37" s="74">
        <v>980000</v>
      </c>
      <c r="M37" s="76">
        <v>24066466</v>
      </c>
    </row>
    <row r="38" spans="1:13" ht="14" x14ac:dyDescent="0.3">
      <c r="A38" s="48" t="s">
        <v>0</v>
      </c>
      <c r="B38" s="77" t="s">
        <v>486</v>
      </c>
      <c r="C38" s="78" t="s">
        <v>0</v>
      </c>
      <c r="D38" s="79">
        <f t="shared" ref="D38:M38" si="3">SUM(D32:D37)</f>
        <v>47911019</v>
      </c>
      <c r="E38" s="80">
        <f t="shared" si="3"/>
        <v>280166873</v>
      </c>
      <c r="F38" s="80">
        <f t="shared" si="3"/>
        <v>99282162</v>
      </c>
      <c r="G38" s="80">
        <f t="shared" si="3"/>
        <v>33267000</v>
      </c>
      <c r="H38" s="81">
        <f t="shared" si="3"/>
        <v>460627054</v>
      </c>
      <c r="I38" s="79">
        <f t="shared" si="3"/>
        <v>51293713</v>
      </c>
      <c r="J38" s="80">
        <f t="shared" si="3"/>
        <v>261630596</v>
      </c>
      <c r="K38" s="80">
        <f t="shared" si="3"/>
        <v>97107802</v>
      </c>
      <c r="L38" s="80">
        <f t="shared" si="3"/>
        <v>53720000</v>
      </c>
      <c r="M38" s="82">
        <f t="shared" si="3"/>
        <v>463752111</v>
      </c>
    </row>
    <row r="39" spans="1:13" ht="13" x14ac:dyDescent="0.3">
      <c r="A39" s="47" t="s">
        <v>53</v>
      </c>
      <c r="B39" s="71" t="s">
        <v>487</v>
      </c>
      <c r="C39" s="72" t="s">
        <v>488</v>
      </c>
      <c r="D39" s="73">
        <v>159758387</v>
      </c>
      <c r="E39" s="74">
        <v>382713367</v>
      </c>
      <c r="F39" s="74">
        <v>15515423</v>
      </c>
      <c r="G39" s="74">
        <v>145177000</v>
      </c>
      <c r="H39" s="75">
        <v>703164177</v>
      </c>
      <c r="I39" s="73">
        <v>150160097</v>
      </c>
      <c r="J39" s="74">
        <v>364154222</v>
      </c>
      <c r="K39" s="74">
        <v>133169448</v>
      </c>
      <c r="L39" s="74">
        <v>39533000</v>
      </c>
      <c r="M39" s="76">
        <v>687016767</v>
      </c>
    </row>
    <row r="40" spans="1:13" ht="13" x14ac:dyDescent="0.3">
      <c r="A40" s="47" t="s">
        <v>53</v>
      </c>
      <c r="B40" s="71" t="s">
        <v>489</v>
      </c>
      <c r="C40" s="72" t="s">
        <v>490</v>
      </c>
      <c r="D40" s="73">
        <v>1818860</v>
      </c>
      <c r="E40" s="74">
        <v>2982117</v>
      </c>
      <c r="F40" s="74">
        <v>31222353</v>
      </c>
      <c r="G40" s="74">
        <v>8190000</v>
      </c>
      <c r="H40" s="75">
        <v>44213330</v>
      </c>
      <c r="I40" s="73">
        <v>4377340</v>
      </c>
      <c r="J40" s="74">
        <v>20445168</v>
      </c>
      <c r="K40" s="74">
        <v>40854007</v>
      </c>
      <c r="L40" s="74">
        <v>4972000</v>
      </c>
      <c r="M40" s="76">
        <v>70648515</v>
      </c>
    </row>
    <row r="41" spans="1:13" ht="13" x14ac:dyDescent="0.3">
      <c r="A41" s="47" t="s">
        <v>53</v>
      </c>
      <c r="B41" s="71" t="s">
        <v>491</v>
      </c>
      <c r="C41" s="72" t="s">
        <v>492</v>
      </c>
      <c r="D41" s="73">
        <v>3765851</v>
      </c>
      <c r="E41" s="74">
        <v>12612694</v>
      </c>
      <c r="F41" s="74">
        <v>22782944</v>
      </c>
      <c r="G41" s="74">
        <v>2399000</v>
      </c>
      <c r="H41" s="75">
        <v>41560489</v>
      </c>
      <c r="I41" s="73">
        <v>3365290</v>
      </c>
      <c r="J41" s="74">
        <v>9425165</v>
      </c>
      <c r="K41" s="74">
        <v>15096645</v>
      </c>
      <c r="L41" s="74">
        <v>9372000</v>
      </c>
      <c r="M41" s="76">
        <v>37259100</v>
      </c>
    </row>
    <row r="42" spans="1:13" ht="13" x14ac:dyDescent="0.3">
      <c r="A42" s="47" t="s">
        <v>53</v>
      </c>
      <c r="B42" s="71" t="s">
        <v>493</v>
      </c>
      <c r="C42" s="72" t="s">
        <v>494</v>
      </c>
      <c r="D42" s="73">
        <v>11057031</v>
      </c>
      <c r="E42" s="74">
        <v>53633253</v>
      </c>
      <c r="F42" s="74">
        <v>22514442</v>
      </c>
      <c r="G42" s="74">
        <v>3500000</v>
      </c>
      <c r="H42" s="75">
        <v>90704726</v>
      </c>
      <c r="I42" s="73">
        <v>10729967</v>
      </c>
      <c r="J42" s="74">
        <v>49233882</v>
      </c>
      <c r="K42" s="74">
        <v>31204788</v>
      </c>
      <c r="L42" s="74">
        <v>24090000</v>
      </c>
      <c r="M42" s="76">
        <v>115258637</v>
      </c>
    </row>
    <row r="43" spans="1:13" ht="13" x14ac:dyDescent="0.3">
      <c r="A43" s="47" t="s">
        <v>68</v>
      </c>
      <c r="B43" s="71" t="s">
        <v>495</v>
      </c>
      <c r="C43" s="72" t="s">
        <v>496</v>
      </c>
      <c r="D43" s="73">
        <v>0</v>
      </c>
      <c r="E43" s="74">
        <v>0</v>
      </c>
      <c r="F43" s="74">
        <v>85734601</v>
      </c>
      <c r="G43" s="74">
        <v>2704000</v>
      </c>
      <c r="H43" s="75">
        <v>88438601</v>
      </c>
      <c r="I43" s="73">
        <v>0</v>
      </c>
      <c r="J43" s="74">
        <v>0</v>
      </c>
      <c r="K43" s="74">
        <v>41316595</v>
      </c>
      <c r="L43" s="74">
        <v>2031000</v>
      </c>
      <c r="M43" s="76">
        <v>43347595</v>
      </c>
    </row>
    <row r="44" spans="1:13" ht="14" x14ac:dyDescent="0.3">
      <c r="A44" s="48" t="s">
        <v>0</v>
      </c>
      <c r="B44" s="77" t="s">
        <v>497</v>
      </c>
      <c r="C44" s="78" t="s">
        <v>0</v>
      </c>
      <c r="D44" s="79">
        <f t="shared" ref="D44:M44" si="4">SUM(D39:D43)</f>
        <v>176400129</v>
      </c>
      <c r="E44" s="80">
        <f t="shared" si="4"/>
        <v>451941431</v>
      </c>
      <c r="F44" s="80">
        <f t="shared" si="4"/>
        <v>177769763</v>
      </c>
      <c r="G44" s="80">
        <f t="shared" si="4"/>
        <v>161970000</v>
      </c>
      <c r="H44" s="81">
        <f t="shared" si="4"/>
        <v>968081323</v>
      </c>
      <c r="I44" s="79">
        <f t="shared" si="4"/>
        <v>168632694</v>
      </c>
      <c r="J44" s="80">
        <f t="shared" si="4"/>
        <v>443258437</v>
      </c>
      <c r="K44" s="80">
        <f t="shared" si="4"/>
        <v>261641483</v>
      </c>
      <c r="L44" s="80">
        <f t="shared" si="4"/>
        <v>79998000</v>
      </c>
      <c r="M44" s="82">
        <f t="shared" si="4"/>
        <v>953530614</v>
      </c>
    </row>
    <row r="45" spans="1:13" ht="14" x14ac:dyDescent="0.3">
      <c r="A45" s="49" t="s">
        <v>0</v>
      </c>
      <c r="B45" s="83" t="s">
        <v>498</v>
      </c>
      <c r="C45" s="84" t="s">
        <v>0</v>
      </c>
      <c r="D45" s="85">
        <f t="shared" ref="D45:M45" si="5">SUM(D9:D12,D14:D20,D22:D30,D32:D37,D39:D43)</f>
        <v>330578311</v>
      </c>
      <c r="E45" s="86">
        <f t="shared" si="5"/>
        <v>1095695897</v>
      </c>
      <c r="F45" s="86">
        <f t="shared" si="5"/>
        <v>739122481</v>
      </c>
      <c r="G45" s="86">
        <f t="shared" si="5"/>
        <v>259540000</v>
      </c>
      <c r="H45" s="87">
        <f t="shared" si="5"/>
        <v>2424936689</v>
      </c>
      <c r="I45" s="85">
        <f t="shared" si="5"/>
        <v>320927803</v>
      </c>
      <c r="J45" s="86">
        <f t="shared" si="5"/>
        <v>1019337228</v>
      </c>
      <c r="K45" s="86">
        <f t="shared" si="5"/>
        <v>986444097</v>
      </c>
      <c r="L45" s="86">
        <f t="shared" si="5"/>
        <v>241767000</v>
      </c>
      <c r="M45" s="88">
        <f t="shared" si="5"/>
        <v>2568476128</v>
      </c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F5380B-8F5C-40BA-B624-B88FE7C08CF0}"/>
</file>

<file path=customXml/itemProps2.xml><?xml version="1.0" encoding="utf-8"?>
<ds:datastoreItem xmlns:ds="http://schemas.openxmlformats.org/officeDocument/2006/customXml" ds:itemID="{27E31659-4B6B-4626-A7B6-F515B998707F}"/>
</file>

<file path=customXml/itemProps3.xml><?xml version="1.0" encoding="utf-8"?>
<ds:datastoreItem xmlns:ds="http://schemas.openxmlformats.org/officeDocument/2006/customXml" ds:itemID="{F6E27FC2-DB74-43F0-96CF-19EBDCC172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per Province</vt:lpstr>
      <vt:lpstr>Summary per Metro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2026-05-14T04:58:34Z</dcterms:created>
  <dcterms:modified xsi:type="dcterms:W3CDTF">2026-05-14T05:01:16Z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